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0400" windowHeight="7770" tabRatio="802" firstSheet="1" activeTab="1"/>
  </bookViews>
  <sheets>
    <sheet name="Служебный" sheetId="4" state="hidden" r:id="rId1"/>
    <sheet name="Электропоезда" sheetId="2" r:id="rId2"/>
    <sheet name="МЦД_экраны" sheetId="23" r:id="rId3"/>
  </sheets>
  <definedNames>
    <definedName name="_xlnm.Print_Area" localSheetId="1">Электропоезда!$A$1:$W$69</definedName>
  </definedNames>
  <calcPr calcId="162913"/>
</workbook>
</file>

<file path=xl/calcChain.xml><?xml version="1.0" encoding="utf-8"?>
<calcChain xmlns="http://schemas.openxmlformats.org/spreadsheetml/2006/main">
  <c r="T5" i="23" l="1"/>
  <c r="S5" i="23"/>
  <c r="R5" i="23"/>
  <c r="Q5" i="23"/>
  <c r="O5" i="23"/>
  <c r="N5" i="23"/>
  <c r="M5" i="23"/>
  <c r="Z25" i="4" l="1"/>
  <c r="AA25" i="4"/>
  <c r="AB25" i="4"/>
  <c r="AC25" i="4"/>
  <c r="AD25" i="4"/>
  <c r="AE25" i="4"/>
  <c r="AF25" i="4"/>
  <c r="AG25" i="4"/>
  <c r="Y25" i="4"/>
  <c r="I173" i="4" l="1"/>
  <c r="V24" i="4" l="1"/>
  <c r="V23" i="4"/>
  <c r="AH24" i="4"/>
  <c r="AJ25" i="4"/>
  <c r="I172" i="4" l="1"/>
  <c r="I171" i="4"/>
  <c r="I170" i="4"/>
  <c r="I169" i="4" l="1"/>
  <c r="I168" i="4"/>
  <c r="I167" i="4"/>
  <c r="K31" i="2" l="1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C28" i="2"/>
  <c r="C29" i="2"/>
  <c r="C30" i="2"/>
  <c r="C31" i="2"/>
  <c r="C32" i="2"/>
  <c r="C33" i="2"/>
  <c r="C34" i="2"/>
  <c r="C35" i="2"/>
  <c r="C36" i="2"/>
  <c r="C37" i="2"/>
  <c r="B37" i="2"/>
  <c r="B36" i="2"/>
  <c r="B35" i="2"/>
  <c r="A35" i="2"/>
  <c r="B34" i="2"/>
  <c r="A34" i="2"/>
  <c r="B33" i="2"/>
  <c r="A33" i="2"/>
  <c r="B32" i="2"/>
  <c r="A32" i="2"/>
  <c r="B31" i="2"/>
  <c r="A31" i="2"/>
  <c r="K30" i="2"/>
  <c r="L30" i="2" s="1"/>
  <c r="V30" i="2" s="1"/>
  <c r="K29" i="2"/>
  <c r="L29" i="2" s="1"/>
  <c r="K28" i="2"/>
  <c r="L28" i="2" s="1"/>
  <c r="V28" i="2" s="1"/>
  <c r="K27" i="2"/>
  <c r="L27" i="2" s="1"/>
  <c r="V27" i="2" s="1"/>
  <c r="K26" i="2"/>
  <c r="L26" i="2" s="1"/>
  <c r="V26" i="2" s="1"/>
  <c r="K25" i="2"/>
  <c r="L25" i="2" s="1"/>
  <c r="K24" i="2"/>
  <c r="L24" i="2" s="1"/>
  <c r="C24" i="2"/>
  <c r="C25" i="2"/>
  <c r="C26" i="2"/>
  <c r="C27" i="2"/>
  <c r="A28" i="2"/>
  <c r="A27" i="2"/>
  <c r="A26" i="2"/>
  <c r="A25" i="2"/>
  <c r="A24" i="2"/>
  <c r="B30" i="2"/>
  <c r="B29" i="2"/>
  <c r="B28" i="2"/>
  <c r="B27" i="2"/>
  <c r="B26" i="2"/>
  <c r="B25" i="2"/>
  <c r="B24" i="2"/>
  <c r="V24" i="2" l="1"/>
  <c r="P34" i="2"/>
  <c r="Q34" i="2" s="1"/>
  <c r="V34" i="2"/>
  <c r="P25" i="2"/>
  <c r="Q25" i="2" s="1"/>
  <c r="V25" i="2"/>
  <c r="S29" i="2"/>
  <c r="T29" i="2" s="1"/>
  <c r="V29" i="2"/>
  <c r="P37" i="2"/>
  <c r="Q37" i="2" s="1"/>
  <c r="V37" i="2"/>
  <c r="P33" i="2"/>
  <c r="Q33" i="2" s="1"/>
  <c r="V33" i="2"/>
  <c r="P36" i="2"/>
  <c r="Q36" i="2" s="1"/>
  <c r="V36" i="2"/>
  <c r="P32" i="2"/>
  <c r="Q32" i="2" s="1"/>
  <c r="V32" i="2"/>
  <c r="P35" i="2"/>
  <c r="Q35" i="2" s="1"/>
  <c r="V35" i="2"/>
  <c r="P31" i="2"/>
  <c r="Q31" i="2" s="1"/>
  <c r="V31" i="2"/>
  <c r="S31" i="2"/>
  <c r="T31" i="2" s="1"/>
  <c r="S35" i="2"/>
  <c r="T35" i="2" s="1"/>
  <c r="S32" i="2"/>
  <c r="T32" i="2" s="1"/>
  <c r="S34" i="2"/>
  <c r="T34" i="2" s="1"/>
  <c r="S33" i="2"/>
  <c r="T33" i="2" s="1"/>
  <c r="S36" i="2"/>
  <c r="T36" i="2" s="1"/>
  <c r="S37" i="2"/>
  <c r="T37" i="2" s="1"/>
  <c r="S27" i="2"/>
  <c r="T27" i="2" s="1"/>
  <c r="S28" i="2"/>
  <c r="T28" i="2" s="1"/>
  <c r="S26" i="2"/>
  <c r="T26" i="2" s="1"/>
  <c r="S30" i="2"/>
  <c r="T30" i="2" s="1"/>
  <c r="P26" i="2"/>
  <c r="Q26" i="2" s="1"/>
  <c r="P27" i="2"/>
  <c r="Q27" i="2" s="1"/>
  <c r="P24" i="2"/>
  <c r="Q24" i="2" s="1"/>
  <c r="P28" i="2"/>
  <c r="Q28" i="2" s="1"/>
  <c r="P29" i="2"/>
  <c r="Q29" i="2" s="1"/>
  <c r="S25" i="2"/>
  <c r="T25" i="2" s="1"/>
  <c r="P30" i="2"/>
  <c r="Q30" i="2" s="1"/>
  <c r="S24" i="2"/>
  <c r="T24" i="2" s="1"/>
  <c r="W31" i="2" l="1"/>
  <c r="W28" i="2"/>
  <c r="W27" i="2"/>
  <c r="W35" i="2"/>
  <c r="W32" i="2"/>
  <c r="W34" i="2"/>
  <c r="W26" i="2"/>
  <c r="W36" i="2"/>
  <c r="W30" i="2"/>
  <c r="W37" i="2"/>
  <c r="W33" i="2"/>
  <c r="W25" i="2"/>
  <c r="W29" i="2"/>
  <c r="W24" i="2"/>
  <c r="L8" i="23" l="1"/>
  <c r="L7" i="23" l="1"/>
  <c r="L6" i="23"/>
  <c r="H3" i="23"/>
  <c r="N7" i="23" l="1"/>
  <c r="O7" i="23" s="1"/>
  <c r="R8" i="23"/>
  <c r="S8" i="23" s="1"/>
  <c r="N8" i="23"/>
  <c r="P8" i="23" s="1"/>
  <c r="Q8" i="23" s="1"/>
  <c r="T8" i="23"/>
  <c r="N6" i="23"/>
  <c r="P6" i="23" s="1"/>
  <c r="Q6" i="23" s="1"/>
  <c r="T7" i="23"/>
  <c r="R7" i="23"/>
  <c r="S7" i="23" s="1"/>
  <c r="T6" i="23"/>
  <c r="R6" i="23"/>
  <c r="S6" i="23" s="1"/>
  <c r="U8" i="23" l="1"/>
  <c r="V8" i="23" s="1"/>
  <c r="O8" i="23"/>
  <c r="O6" i="23"/>
  <c r="U6" i="23"/>
  <c r="P7" i="23" l="1"/>
  <c r="Q7" i="23" s="1"/>
  <c r="U7" i="23" s="1"/>
  <c r="V7" i="23" l="1"/>
  <c r="V6" i="23" l="1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I166" i="4" l="1"/>
  <c r="I165" i="4" l="1"/>
  <c r="V17" i="4" l="1"/>
  <c r="AH17" i="4"/>
  <c r="I155" i="4" l="1"/>
  <c r="I156" i="4"/>
  <c r="I157" i="4"/>
  <c r="I158" i="4"/>
  <c r="I159" i="4"/>
  <c r="I160" i="4"/>
  <c r="I161" i="4"/>
  <c r="I162" i="4"/>
  <c r="I163" i="4"/>
  <c r="I164" i="4" l="1"/>
  <c r="I154" i="4"/>
  <c r="I153" i="4"/>
  <c r="I152" i="4"/>
  <c r="I151" i="4"/>
  <c r="I150" i="4"/>
  <c r="I4" i="4"/>
  <c r="AH29" i="4" l="1"/>
  <c r="V6" i="4" l="1"/>
  <c r="V7" i="4"/>
  <c r="V8" i="4"/>
  <c r="V9" i="4"/>
  <c r="V10" i="4"/>
  <c r="V11" i="4"/>
  <c r="V12" i="4"/>
  <c r="V13" i="4"/>
  <c r="V14" i="4"/>
  <c r="V15" i="4"/>
  <c r="V16" i="4"/>
  <c r="V18" i="4"/>
  <c r="V19" i="4"/>
  <c r="V20" i="4"/>
  <c r="V21" i="4"/>
  <c r="V22" i="4"/>
  <c r="V5" i="4"/>
  <c r="AH6" i="4" l="1"/>
  <c r="AH7" i="4"/>
  <c r="AH8" i="4"/>
  <c r="AH9" i="4"/>
  <c r="AH10" i="4"/>
  <c r="AH11" i="4"/>
  <c r="AH12" i="4"/>
  <c r="AH13" i="4"/>
  <c r="AH14" i="4"/>
  <c r="AH15" i="4"/>
  <c r="AH16" i="4"/>
  <c r="AH18" i="4"/>
  <c r="AH19" i="4"/>
  <c r="AH20" i="4"/>
  <c r="AH21" i="4"/>
  <c r="AH22" i="4"/>
  <c r="AH23" i="4"/>
  <c r="AH5" i="4"/>
  <c r="I141" i="4" l="1"/>
  <c r="A10" i="2" l="1"/>
  <c r="A11" i="2"/>
  <c r="A12" i="2"/>
  <c r="A13" i="2"/>
  <c r="A14" i="2"/>
  <c r="A17" i="2"/>
  <c r="A18" i="2"/>
  <c r="A19" i="2"/>
  <c r="A20" i="2"/>
  <c r="A21" i="2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I142" i="4" l="1"/>
  <c r="I140" i="4"/>
  <c r="I139" i="4"/>
  <c r="I138" i="4"/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43" i="4"/>
  <c r="I144" i="4"/>
  <c r="I145" i="4"/>
  <c r="I146" i="4"/>
  <c r="I147" i="4"/>
  <c r="I148" i="4"/>
  <c r="I149" i="4"/>
  <c r="I3" i="4"/>
  <c r="L10" i="2" l="1"/>
  <c r="V10" i="2" s="1"/>
  <c r="L11" i="2"/>
  <c r="V11" i="2" s="1"/>
  <c r="L12" i="2"/>
  <c r="V12" i="2" s="1"/>
  <c r="L13" i="2"/>
  <c r="V13" i="2" s="1"/>
  <c r="L14" i="2"/>
  <c r="V14" i="2" s="1"/>
  <c r="L15" i="2"/>
  <c r="V15" i="2" s="1"/>
  <c r="L16" i="2"/>
  <c r="V16" i="2" s="1"/>
  <c r="L17" i="2"/>
  <c r="V17" i="2" s="1"/>
  <c r="L18" i="2"/>
  <c r="V18" i="2" s="1"/>
  <c r="L19" i="2"/>
  <c r="V19" i="2" s="1"/>
  <c r="L20" i="2"/>
  <c r="V20" i="2" s="1"/>
  <c r="L21" i="2"/>
  <c r="V21" i="2" s="1"/>
  <c r="L22" i="2"/>
  <c r="V22" i="2" s="1"/>
  <c r="L23" i="2"/>
  <c r="V23" i="2" s="1"/>
  <c r="P22" i="2" l="1"/>
  <c r="P18" i="2"/>
  <c r="P15" i="2"/>
  <c r="S15" i="2"/>
  <c r="P11" i="2"/>
  <c r="S23" i="2"/>
  <c r="P23" i="2"/>
  <c r="S21" i="2"/>
  <c r="S19" i="2"/>
  <c r="P19" i="2"/>
  <c r="S17" i="2"/>
  <c r="S16" i="2"/>
  <c r="P16" i="2"/>
  <c r="S14" i="2"/>
  <c r="S12" i="2"/>
  <c r="P12" i="2"/>
  <c r="S10" i="2"/>
  <c r="P21" i="2"/>
  <c r="P10" i="2"/>
  <c r="S22" i="2"/>
  <c r="S11" i="2"/>
  <c r="P20" i="2"/>
  <c r="S20" i="2"/>
  <c r="S13" i="2"/>
  <c r="P13" i="2"/>
  <c r="P17" i="2"/>
  <c r="P14" i="2"/>
  <c r="S18" i="2"/>
  <c r="T10" i="2" l="1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W22" i="2" l="1"/>
  <c r="W20" i="2"/>
  <c r="W18" i="2"/>
  <c r="W23" i="2"/>
  <c r="W21" i="2"/>
  <c r="W19" i="2"/>
  <c r="W17" i="2"/>
  <c r="W16" i="2"/>
  <c r="W14" i="2"/>
  <c r="W12" i="2"/>
  <c r="W10" i="2"/>
  <c r="W15" i="2"/>
  <c r="W13" i="2"/>
  <c r="W11" i="2"/>
</calcChain>
</file>

<file path=xl/sharedStrings.xml><?xml version="1.0" encoding="utf-8"?>
<sst xmlns="http://schemas.openxmlformats.org/spreadsheetml/2006/main" count="964" uniqueCount="289">
  <si>
    <t>Москва</t>
  </si>
  <si>
    <t>Регионы</t>
  </si>
  <si>
    <t>Регион</t>
  </si>
  <si>
    <t>Направление</t>
  </si>
  <si>
    <t>Ярус</t>
  </si>
  <si>
    <t>Количество рекламных мест (100% парка)</t>
  </si>
  <si>
    <t>30х40</t>
  </si>
  <si>
    <t>60х40</t>
  </si>
  <si>
    <t>60х80</t>
  </si>
  <si>
    <t>30х40 между окнами</t>
  </si>
  <si>
    <t>70х20 на стеклах</t>
  </si>
  <si>
    <t>1+2</t>
  </si>
  <si>
    <t>-</t>
  </si>
  <si>
    <t>Стоимость 1 стикера на 1 мес. без НДС</t>
  </si>
  <si>
    <t>Стоимость производства за 1 стикер, без НДС</t>
  </si>
  <si>
    <t>Стоимость производства итого, без НДС</t>
  </si>
  <si>
    <t>Стоимость производства итого, с НДС</t>
  </si>
  <si>
    <t>Итого, стоимость размещения и производства, 
с НДС</t>
  </si>
  <si>
    <t>CPT 
(цена за 1 тыс. рекламных контактов, без НДС)</t>
  </si>
  <si>
    <t>OTS 1 стикера 30 дней (тыс.)</t>
  </si>
  <si>
    <t>№</t>
  </si>
  <si>
    <t>Стоимость выбранного пакета на 1 мес. без НДС</t>
  </si>
  <si>
    <t>Стоимость выбранного пакета на 1 мес. с НДС</t>
  </si>
  <si>
    <t>Количество рекламных мест (выбранного % парка)</t>
  </si>
  <si>
    <t>Выбранный % парка</t>
  </si>
  <si>
    <t>Процент парка</t>
  </si>
  <si>
    <t>Бизнес</t>
  </si>
  <si>
    <t>Пожалуйста, укажите процент парка, который Вы хотите приобрести</t>
  </si>
  <si>
    <t>Сапсан кол-во составов</t>
  </si>
  <si>
    <t>Вокзалы форматы</t>
  </si>
  <si>
    <t>0.7x1</t>
  </si>
  <si>
    <t>0.21x0.5</t>
  </si>
  <si>
    <t>0.4x0.5</t>
  </si>
  <si>
    <t>0.23x0.5</t>
  </si>
  <si>
    <t>0.27x0.5</t>
  </si>
  <si>
    <t>1.2x1.8</t>
  </si>
  <si>
    <t>4x2</t>
  </si>
  <si>
    <t>3x3</t>
  </si>
  <si>
    <t>3x1</t>
  </si>
  <si>
    <t>0.8x1.8</t>
  </si>
  <si>
    <t>1x1.5</t>
  </si>
  <si>
    <t>4.5x1.5</t>
  </si>
  <si>
    <t>0.54x1.18</t>
  </si>
  <si>
    <t>0.54x0.61</t>
  </si>
  <si>
    <t>0.6x1.2</t>
  </si>
  <si>
    <t>4.72x1.05</t>
  </si>
  <si>
    <t>3.42x1.05</t>
  </si>
  <si>
    <t>17x1.12</t>
  </si>
  <si>
    <t>10.25x3.7</t>
  </si>
  <si>
    <t>6.45x1.75</t>
  </si>
  <si>
    <t>5x3</t>
  </si>
  <si>
    <t>1x2</t>
  </si>
  <si>
    <t>0.77x1.06</t>
  </si>
  <si>
    <t>0.9x1.6</t>
  </si>
  <si>
    <t>0.85x2.4</t>
  </si>
  <si>
    <t>1x1.8</t>
  </si>
  <si>
    <t>2.37x1</t>
  </si>
  <si>
    <t>2.24x1</t>
  </si>
  <si>
    <t>1.5x4.5</t>
  </si>
  <si>
    <t>2.46x2.35</t>
  </si>
  <si>
    <t>15x1.6</t>
  </si>
  <si>
    <t>1.4x0.4</t>
  </si>
  <si>
    <t>2.5x0.6</t>
  </si>
  <si>
    <t>2.46x8.69</t>
  </si>
  <si>
    <t>2.46x4.2</t>
  </si>
  <si>
    <t>9.74x4.02</t>
  </si>
  <si>
    <t>86x0.74</t>
  </si>
  <si>
    <t>2.48x1.8</t>
  </si>
  <si>
    <t>1.87x3</t>
  </si>
  <si>
    <t>0.6x1.8</t>
  </si>
  <si>
    <t>0.6x1.9</t>
  </si>
  <si>
    <t>0.36x1.8</t>
  </si>
  <si>
    <t>40x3.7</t>
  </si>
  <si>
    <t>11.5x1.3</t>
  </si>
  <si>
    <t>8.5x1.3</t>
  </si>
  <si>
    <t>77x2.35</t>
  </si>
  <si>
    <t>2.305x9.03</t>
  </si>
  <si>
    <t>2.285x9.03</t>
  </si>
  <si>
    <t>2.285x9.08</t>
  </si>
  <si>
    <t>40.3x1.95</t>
  </si>
  <si>
    <t>2.37x5.27</t>
  </si>
  <si>
    <t>2.37x6.62</t>
  </si>
  <si>
    <t>2.4x5.22</t>
  </si>
  <si>
    <t>2.37x6.65</t>
  </si>
  <si>
    <t>40x0.82</t>
  </si>
  <si>
    <t>2.3x1.5</t>
  </si>
  <si>
    <t>0.92x0.42</t>
  </si>
  <si>
    <t>10.4x0.65</t>
  </si>
  <si>
    <t>4.07x1.39</t>
  </si>
  <si>
    <t>2.5x1</t>
  </si>
  <si>
    <t>3.5x1.3</t>
  </si>
  <si>
    <t>20x0.3</t>
  </si>
  <si>
    <t>1x1</t>
  </si>
  <si>
    <t>0.65x2</t>
  </si>
  <si>
    <t>1.45x0.7</t>
  </si>
  <si>
    <t>0.67x2</t>
  </si>
  <si>
    <t>0.85x2</t>
  </si>
  <si>
    <t>0.65x2.1</t>
  </si>
  <si>
    <t>6.57x0.64</t>
  </si>
  <si>
    <t>11.2x0.3</t>
  </si>
  <si>
    <t>4.8x0.15</t>
  </si>
  <si>
    <t>5.6x0.15</t>
  </si>
  <si>
    <t>12.4x0.3</t>
  </si>
  <si>
    <t>16x0.3</t>
  </si>
  <si>
    <t>5.2x0.15</t>
  </si>
  <si>
    <t>5.8x0.3</t>
  </si>
  <si>
    <t>24.4x0.3</t>
  </si>
  <si>
    <t>5.4x0.3</t>
  </si>
  <si>
    <t>11.26x0.7</t>
  </si>
  <si>
    <t>7x1</t>
  </si>
  <si>
    <t>5.1x2.1</t>
  </si>
  <si>
    <t>11x1</t>
  </si>
  <si>
    <t>5x1</t>
  </si>
  <si>
    <t>2x1</t>
  </si>
  <si>
    <t>6x1.5</t>
  </si>
  <si>
    <t>6x3</t>
  </si>
  <si>
    <t>22.26x2.2</t>
  </si>
  <si>
    <t>5.5x4</t>
  </si>
  <si>
    <t>43.3x2.47</t>
  </si>
  <si>
    <t>11.27x2.65</t>
  </si>
  <si>
    <t>3x2</t>
  </si>
  <si>
    <t>12.26x4.68</t>
  </si>
  <si>
    <t>11.56x4.68</t>
  </si>
  <si>
    <t>8x8.3</t>
  </si>
  <si>
    <t>1.4x4.5</t>
  </si>
  <si>
    <t>12.7x4.68</t>
  </si>
  <si>
    <t>87.4x3</t>
  </si>
  <si>
    <t>2x3</t>
  </si>
  <si>
    <t>7.4x1.4</t>
  </si>
  <si>
    <t>2.8x1.3</t>
  </si>
  <si>
    <t>16x2</t>
  </si>
  <si>
    <t>9.5x0.82</t>
  </si>
  <si>
    <t>8x0.82</t>
  </si>
  <si>
    <t>1.7x0.7</t>
  </si>
  <si>
    <t>10x1.6</t>
  </si>
  <si>
    <t>10x1.7</t>
  </si>
  <si>
    <t>9.47x0.95</t>
  </si>
  <si>
    <t>9.47x2.05</t>
  </si>
  <si>
    <t>8.67x0.9</t>
  </si>
  <si>
    <t>15.4x2</t>
  </si>
  <si>
    <t>9.68x0.95</t>
  </si>
  <si>
    <t>9x2.05</t>
  </si>
  <si>
    <t>17.28x0.6</t>
  </si>
  <si>
    <t>16.35x2.05</t>
  </si>
  <si>
    <t>7.38x0.935</t>
  </si>
  <si>
    <t>14.63x1.8</t>
  </si>
  <si>
    <t>15.99x1.49</t>
  </si>
  <si>
    <t>14.65x1.8</t>
  </si>
  <si>
    <t>4x1.8</t>
  </si>
  <si>
    <t>9x1.75</t>
  </si>
  <si>
    <t>19.5x6.5</t>
  </si>
  <si>
    <t>23x6.5</t>
  </si>
  <si>
    <t>20x6.5</t>
  </si>
  <si>
    <t>1.18x1.34</t>
  </si>
  <si>
    <t>6.8x2.5</t>
  </si>
  <si>
    <t>7.9x2.2</t>
  </si>
  <si>
    <t>5x1.2</t>
  </si>
  <si>
    <t>2.706x1.15</t>
  </si>
  <si>
    <t>1.95x2.18</t>
  </si>
  <si>
    <t>8x5</t>
  </si>
  <si>
    <t>2.25x1.5</t>
  </si>
  <si>
    <t>1x3</t>
  </si>
  <si>
    <t>1.2x1.29</t>
  </si>
  <si>
    <t>6.28x0.86</t>
  </si>
  <si>
    <t>18.7x5.6</t>
  </si>
  <si>
    <t>0.7x1.4</t>
  </si>
  <si>
    <t>2.5x4</t>
  </si>
  <si>
    <t>7.2x1.85</t>
  </si>
  <si>
    <t>11x0.9</t>
  </si>
  <si>
    <t>13x4</t>
  </si>
  <si>
    <t>13.2x4.3</t>
  </si>
  <si>
    <t>Другие размеры</t>
  </si>
  <si>
    <t>3x1.5</t>
  </si>
  <si>
    <t>0.85x1.2</t>
  </si>
  <si>
    <t>2.24x0.8</t>
  </si>
  <si>
    <t>1.4x0.7</t>
  </si>
  <si>
    <t>0.75x1.55</t>
  </si>
  <si>
    <t>1.8x1.2</t>
  </si>
  <si>
    <t>МЦК Ласточки</t>
  </si>
  <si>
    <t>Форматы стикеров:</t>
  </si>
  <si>
    <t>Пассажиропоток месячный*</t>
  </si>
  <si>
    <t xml:space="preserve">Количество мест в пакете зависит от составности эл.поездов и может отличаться от указанного. </t>
  </si>
  <si>
    <t xml:space="preserve">Для проведения рекламной кампании необходимо предоставить тираж стикеров с учетом запаса 30% при условии размещения на 1 месяц, при размещении 2 мес. запас равен 50%, 3 мес. - 75 %; для стикеров на стеклах запас равен 50% на 1 месяц, 75% - на 2 месяца, 100% - на 3 мес. </t>
  </si>
  <si>
    <t>Если старт РК не с 01 числа календарного месяца, то стоимость за кампанию рассчитывается  исходя из стоимости за 1 день календарного месяца этого периода.</t>
  </si>
  <si>
    <t>При размещении рекламы политических партий используется коэффициент 1,3.</t>
  </si>
  <si>
    <t>Формат**</t>
  </si>
  <si>
    <t>Минимальное кол-во стикеров одного типоразмера для размещения в регионах - 100</t>
  </si>
  <si>
    <t>Для пререхода к началу прайс листа по нужным регионам, выберите</t>
  </si>
  <si>
    <t>** 30х40 между окнами - в Москве 8 стикеров в вагоне, в СПБ и Регионах 4 стикера в вагоне</t>
  </si>
  <si>
    <t>** 70х20 на стеклах - 4 стикера в вагоне</t>
  </si>
  <si>
    <t>Длительность показа 
1 ролика, сек.</t>
  </si>
  <si>
    <t>Стоимость монтажа  1 стикера, без НДС</t>
  </si>
  <si>
    <t>Москва (спецпакет)</t>
  </si>
  <si>
    <t>Спец</t>
  </si>
  <si>
    <t>НЕТ</t>
  </si>
  <si>
    <t>ДА</t>
  </si>
  <si>
    <t>3.1x1.5</t>
  </si>
  <si>
    <t>Стоимость монтажа, всех РМ с НДС</t>
  </si>
  <si>
    <t>1.37x1.49</t>
  </si>
  <si>
    <t>0.63x1.52</t>
  </si>
  <si>
    <t>0.63x0.67</t>
  </si>
  <si>
    <t>0.92x0.7</t>
  </si>
  <si>
    <t>Столики</t>
  </si>
  <si>
    <t>Полки</t>
  </si>
  <si>
    <t>Сапсаны</t>
  </si>
  <si>
    <t>Состав</t>
  </si>
  <si>
    <t>ЭВС2-01</t>
  </si>
  <si>
    <t>ЭВС2-02</t>
  </si>
  <si>
    <t>ЭВС2-03</t>
  </si>
  <si>
    <t>ЭВС2-04</t>
  </si>
  <si>
    <t>ЭВС1-05</t>
  </si>
  <si>
    <t>ЭВС1-06</t>
  </si>
  <si>
    <t>ЭВС1-07</t>
  </si>
  <si>
    <t>ЭВС1-08</t>
  </si>
  <si>
    <t>ЭВС1-09</t>
  </si>
  <si>
    <t>ЭВС1-10</t>
  </si>
  <si>
    <t>ЭВС1-11</t>
  </si>
  <si>
    <t>ЭВС1-12</t>
  </si>
  <si>
    <t>ЭВС2-13</t>
  </si>
  <si>
    <t>ЭВС1-14</t>
  </si>
  <si>
    <t>ЭВС1-15</t>
  </si>
  <si>
    <t>ЭВС1-16</t>
  </si>
  <si>
    <t>ЭВС1-17</t>
  </si>
  <si>
    <t>ЭВС1-18</t>
  </si>
  <si>
    <t>ЭВС1-19</t>
  </si>
  <si>
    <t>Тип</t>
  </si>
  <si>
    <t>да</t>
  </si>
  <si>
    <t>Модернизированный</t>
  </si>
  <si>
    <t>Обычный</t>
  </si>
  <si>
    <t>Бизнес класс</t>
  </si>
  <si>
    <t>Туристический класс</t>
  </si>
  <si>
    <t>1-й класс</t>
  </si>
  <si>
    <t>Стикеры в туалетах</t>
  </si>
  <si>
    <t>Вагоны</t>
  </si>
  <si>
    <t>40х60</t>
  </si>
  <si>
    <t>Вагонов всего</t>
  </si>
  <si>
    <t>Всего</t>
  </si>
  <si>
    <t>13x1</t>
  </si>
  <si>
    <t>3.625x2.14</t>
  </si>
  <si>
    <t>5.2x1.5</t>
  </si>
  <si>
    <t>3.5x1.5</t>
  </si>
  <si>
    <t>8x1.5</t>
  </si>
  <si>
    <t>6x2</t>
  </si>
  <si>
    <t>0.86x1.3</t>
  </si>
  <si>
    <t>4.86x3.38</t>
  </si>
  <si>
    <t>1.04x1.21</t>
  </si>
  <si>
    <t>0.66x1.05</t>
  </si>
  <si>
    <t>ЭВС1-13</t>
  </si>
  <si>
    <t>7.69x0.785</t>
  </si>
  <si>
    <t>1.8x1.1</t>
  </si>
  <si>
    <t>**** формат нельзя размещать в период с ноября по март</t>
  </si>
  <si>
    <t>****</t>
  </si>
  <si>
    <t>*** данный формат отсутствует на Ласточках Ленинградского направления, 70x20 нельзя размещать в период с ноября по март</t>
  </si>
  <si>
    <t>*ср. мес кол-во отправленных пассажиров пригородного сообщения со станций направления по данным ОАО "РЖД" за 2022 г.</t>
  </si>
  <si>
    <t>Размер экрана</t>
  </si>
  <si>
    <t>Кол-во выходов все экраны (1 день)</t>
  </si>
  <si>
    <t>24 дюйма</t>
  </si>
  <si>
    <t>Кол-во дней размещения</t>
  </si>
  <si>
    <t>Длина ролика, сек.</t>
  </si>
  <si>
    <t>МЦД Экраны</t>
  </si>
  <si>
    <r>
      <t xml:space="preserve">Стоимость размещения на всех экранах, за </t>
    </r>
    <r>
      <rPr>
        <sz val="11"/>
        <color rgb="FFFF0000"/>
        <rFont val="Bahnschrift SemiBold"/>
        <family val="2"/>
        <charset val="204"/>
      </rPr>
      <t>выбранный период</t>
    </r>
    <r>
      <rPr>
        <sz val="11"/>
        <color theme="1"/>
        <rFont val="Bahnschrift SemiBold"/>
        <family val="2"/>
        <charset val="204"/>
      </rPr>
      <t xml:space="preserve"> (1 показ в блоке), 
руб. без НДС</t>
    </r>
  </si>
  <si>
    <r>
      <t xml:space="preserve">Стоимость размещения на всех экранах, за </t>
    </r>
    <r>
      <rPr>
        <sz val="11"/>
        <color rgb="FFFF0000"/>
        <rFont val="Bahnschrift SemiBold"/>
        <family val="2"/>
        <charset val="204"/>
      </rPr>
      <t>выбранный период</t>
    </r>
    <r>
      <rPr>
        <sz val="11"/>
        <color theme="1"/>
        <rFont val="Bahnschrift SemiBold"/>
        <family val="2"/>
        <charset val="204"/>
      </rPr>
      <t xml:space="preserve"> (1 показ в блоке), 
руб. с НДС</t>
    </r>
  </si>
  <si>
    <t>Кол-во составов</t>
  </si>
  <si>
    <t>Кол-во вагонов</t>
  </si>
  <si>
    <t>МЦД Экраны дни</t>
  </si>
  <si>
    <t>день</t>
  </si>
  <si>
    <t>дня</t>
  </si>
  <si>
    <t>дней</t>
  </si>
  <si>
    <t>Среднемесячный пассажиропоток на направлении, чел.*</t>
  </si>
  <si>
    <t>Общее кол-во экранов**</t>
  </si>
  <si>
    <t>* данные РЖД за 2022г.</t>
  </si>
  <si>
    <t>** В 1 вагоне размещается 4 экрана</t>
  </si>
  <si>
    <t>13x3</t>
  </si>
  <si>
    <t>7.6x3</t>
  </si>
  <si>
    <t>МЦД1 (D1) Белорусско-Савеловский</t>
  </si>
  <si>
    <t>МЦД2 (D2) Курско-Рижский</t>
  </si>
  <si>
    <t>Фотоотчет</t>
  </si>
  <si>
    <t>ФО предоставляется в кол-ве 10-15 фото каждого направления, 100% ФО платный от 150 рублей за каждое фото(тех фото).</t>
  </si>
  <si>
    <t>ФО не предоставляется, только эфирная справка</t>
  </si>
  <si>
    <t>МЦД3 (D3) Ленинградско-Казанский</t>
  </si>
  <si>
    <t>МЦД4 (D4) Калужско-Нижегородский</t>
  </si>
  <si>
    <t>1.75x1.9</t>
  </si>
  <si>
    <t>5.3x1.53</t>
  </si>
  <si>
    <t>2.3x8.04</t>
  </si>
  <si>
    <t>9.132x1.23</t>
  </si>
  <si>
    <t>ЭВС1-20</t>
  </si>
  <si>
    <t>1.34x0.75</t>
  </si>
  <si>
    <t>BRAND MEDIA</t>
  </si>
  <si>
    <t>(495) 7408558 (многоканальный)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</si>
</sst>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\ &quot;₽&quot;"/>
    <numFmt numFmtId="166" formatCode="_-* #,##0.00_р_._-;\-* #,##0.00_р_._-;_-* &quot;-&quot;??_р_._-;_-@_-"/>
    <numFmt numFmtId="167" formatCode="_(* #,##0.00_);_(* \(#,##0.00\);_(* &quot;-&quot;??_);_(@_)"/>
    <numFmt numFmtId="168" formatCode="_-* #,##0.00_€_-;\-* #,##0.00_€_-;_-* &quot;-&quot;??_€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8.8000000000000007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 Cyr"/>
      <charset val="204"/>
    </font>
    <font>
      <sz val="11"/>
      <color theme="1"/>
      <name val="Bahnschrift Light"/>
      <family val="2"/>
      <charset val="204"/>
    </font>
    <font>
      <b/>
      <sz val="11"/>
      <color theme="1"/>
      <name val="Bahnschrift Light"/>
      <family val="2"/>
      <charset val="204"/>
    </font>
    <font>
      <sz val="11"/>
      <color theme="1"/>
      <name val="Bahnschrift SemiBold"/>
      <family val="2"/>
      <charset val="204"/>
    </font>
    <font>
      <sz val="11"/>
      <color theme="0"/>
      <name val="Bahnschrift SemiBold"/>
      <family val="2"/>
      <charset val="204"/>
    </font>
    <font>
      <sz val="18"/>
      <color rgb="FF1F5DA9"/>
      <name val="Bahnschrift SemiBold"/>
      <family val="2"/>
      <charset val="204"/>
    </font>
    <font>
      <sz val="9"/>
      <color theme="1"/>
      <name val="Calibri"/>
      <family val="2"/>
      <scheme val="minor"/>
    </font>
    <font>
      <b/>
      <sz val="18"/>
      <color rgb="FF1EAAC8"/>
      <name val="Bahnschrift Light"/>
      <family val="2"/>
      <charset val="204"/>
    </font>
    <font>
      <sz val="18"/>
      <color rgb="FF28D2C8"/>
      <name val="Bahnschrift SemiBold"/>
      <family val="2"/>
      <charset val="204"/>
    </font>
    <font>
      <b/>
      <sz val="11"/>
      <name val="Bahnschrift Light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Bahnschrift Light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rgb="FFFF0000"/>
      <name val="Bahnschrift SemiBold"/>
      <family val="2"/>
      <charset val="204"/>
    </font>
    <font>
      <b/>
      <sz val="13"/>
      <color rgb="FFFF0000"/>
      <name val="Bahnschrift SemiBold"/>
      <family val="2"/>
      <charset val="204"/>
    </font>
    <font>
      <b/>
      <sz val="13"/>
      <color theme="1"/>
      <name val="Bahnschrift SemiBold"/>
      <family val="2"/>
      <charset val="204"/>
    </font>
    <font>
      <sz val="13"/>
      <color theme="1"/>
      <name val="Bahnschrift SemiBold"/>
      <family val="2"/>
      <charset val="204"/>
    </font>
    <font>
      <b/>
      <sz val="12"/>
      <color theme="1"/>
      <name val="Bahnschrift Light"/>
      <family val="2"/>
      <charset val="204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5DA9"/>
        <bgColor indexed="64"/>
      </patternFill>
    </fill>
    <fill>
      <patternFill patternType="solid">
        <fgColor rgb="FFF1FBFD"/>
        <bgColor indexed="64"/>
      </patternFill>
    </fill>
    <fill>
      <patternFill patternType="solid">
        <fgColor rgb="FFD5F7F5"/>
        <bgColor indexed="64"/>
      </patternFill>
    </fill>
    <fill>
      <patternFill patternType="solid">
        <fgColor rgb="FFC9EF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rgb="FF1F5DA9"/>
      </left>
      <right style="medium">
        <color rgb="FF1F5DA9"/>
      </right>
      <top style="medium">
        <color rgb="FF1F5DA9"/>
      </top>
      <bottom style="medium">
        <color rgb="FF1F5DA9"/>
      </bottom>
      <diagonal/>
    </border>
    <border>
      <left style="thin">
        <color rgb="FF1F5DA9"/>
      </left>
      <right style="thin">
        <color rgb="FF1F5DA9"/>
      </right>
      <top style="thin">
        <color rgb="FF1F5DA9"/>
      </top>
      <bottom style="thin">
        <color rgb="FF1F5DA9"/>
      </bottom>
      <diagonal/>
    </border>
    <border>
      <left style="thick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1F5DA9"/>
      </left>
      <right style="thin">
        <color rgb="FF1F5DA9"/>
      </right>
      <top/>
      <bottom style="thin">
        <color rgb="FF1F5DA9"/>
      </bottom>
      <diagonal/>
    </border>
  </borders>
  <cellStyleXfs count="3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4" borderId="0" xfId="0" applyFill="1"/>
    <xf numFmtId="0" fontId="8" fillId="0" borderId="0" xfId="0" applyFont="1"/>
    <xf numFmtId="0" fontId="10" fillId="0" borderId="0" xfId="0" applyFont="1"/>
    <xf numFmtId="0" fontId="8" fillId="4" borderId="0" xfId="0" applyFont="1" applyFill="1"/>
    <xf numFmtId="165" fontId="0" fillId="4" borderId="0" xfId="0" applyNumberFormat="1" applyFill="1"/>
    <xf numFmtId="0" fontId="13" fillId="0" borderId="0" xfId="0" applyFont="1"/>
    <xf numFmtId="0" fontId="0" fillId="4" borderId="0" xfId="0" applyFill="1" applyAlignment="1">
      <alignment horizontal="center" vertical="center"/>
    </xf>
    <xf numFmtId="9" fontId="12" fillId="6" borderId="2" xfId="2" applyFont="1" applyFill="1" applyBorder="1" applyAlignment="1">
      <alignment horizontal="center" vertical="center"/>
    </xf>
    <xf numFmtId="9" fontId="8" fillId="2" borderId="0" xfId="2" applyFont="1" applyFill="1"/>
    <xf numFmtId="0" fontId="13" fillId="0" borderId="0" xfId="0" applyFont="1" applyAlignment="1">
      <alignment horizontal="center" vertical="center"/>
    </xf>
    <xf numFmtId="0" fontId="13" fillId="4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4" borderId="0" xfId="0" applyFont="1" applyFill="1"/>
    <xf numFmtId="0" fontId="8" fillId="2" borderId="0" xfId="0" applyFont="1" applyFill="1"/>
    <xf numFmtId="0" fontId="0" fillId="0" borderId="0" xfId="0" applyFill="1" applyAlignment="1">
      <alignment horizontal="center" vertical="center"/>
    </xf>
    <xf numFmtId="3" fontId="0" fillId="4" borderId="0" xfId="0" applyNumberFormat="1" applyFill="1"/>
    <xf numFmtId="1" fontId="0" fillId="4" borderId="0" xfId="0" applyNumberFormat="1" applyFill="1"/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5" xfId="0" applyFill="1" applyBorder="1"/>
    <xf numFmtId="3" fontId="0" fillId="4" borderId="0" xfId="0" applyNumberFormat="1" applyFill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28" fillId="4" borderId="0" xfId="0" applyFont="1" applyFill="1"/>
    <xf numFmtId="0" fontId="28" fillId="0" borderId="0" xfId="0" applyFont="1" applyBorder="1"/>
    <xf numFmtId="0" fontId="18" fillId="0" borderId="0" xfId="0" applyFont="1" applyBorder="1"/>
    <xf numFmtId="0" fontId="18" fillId="0" borderId="0" xfId="0" applyFont="1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0" fontId="14" fillId="8" borderId="1" xfId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15" fillId="7" borderId="4" xfId="1" applyFont="1" applyFill="1" applyBorder="1" applyAlignment="1" applyProtection="1">
      <alignment horizontal="center" vertical="center"/>
    </xf>
    <xf numFmtId="0" fontId="15" fillId="7" borderId="0" xfId="1" applyFont="1" applyFill="1" applyBorder="1" applyAlignment="1" applyProtection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/>
    <xf numFmtId="3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9" fontId="16" fillId="4" borderId="5" xfId="2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49" fontId="0" fillId="4" borderId="0" xfId="0" applyNumberFormat="1" applyFill="1" applyAlignment="1">
      <alignment horizontal="right"/>
    </xf>
    <xf numFmtId="49" fontId="29" fillId="4" borderId="0" xfId="0" applyNumberFormat="1" applyFont="1" applyFill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3" fontId="8" fillId="0" borderId="7" xfId="0" applyNumberFormat="1" applyFont="1" applyBorder="1" applyAlignment="1">
      <alignment horizontal="center" vertical="center"/>
    </xf>
    <xf numFmtId="165" fontId="9" fillId="11" borderId="7" xfId="0" applyNumberFormat="1" applyFont="1" applyFill="1" applyBorder="1" applyAlignment="1">
      <alignment horizontal="center" vertical="center"/>
    </xf>
    <xf numFmtId="0" fontId="25" fillId="4" borderId="5" xfId="0" applyFont="1" applyFill="1" applyBorder="1"/>
    <xf numFmtId="0" fontId="26" fillId="4" borderId="5" xfId="0" applyFont="1" applyFill="1" applyBorder="1" applyAlignment="1">
      <alignment horizontal="center" vertical="center"/>
    </xf>
  </cellXfs>
  <cellStyles count="33">
    <cellStyle name="Гиперссылка" xfId="1" builtinId="8"/>
    <cellStyle name="Гиперссылка 2" xfId="4"/>
    <cellStyle name="Гиперссылка 3" xfId="3"/>
    <cellStyle name="Гиперссылка 4" xfId="5"/>
    <cellStyle name="Обычный" xfId="0" builtinId="0"/>
    <cellStyle name="Обычный 10" xfId="31"/>
    <cellStyle name="Обычный 11" xfId="32"/>
    <cellStyle name="Обычный 2" xfId="6"/>
    <cellStyle name="Обычный 2 2" xfId="7"/>
    <cellStyle name="Обычный 2 2 2" xfId="8"/>
    <cellStyle name="Обычный 3" xfId="9"/>
    <cellStyle name="Обычный 3 2" xfId="10"/>
    <cellStyle name="Обычный 35" xfId="11"/>
    <cellStyle name="Обычный 4" xfId="12"/>
    <cellStyle name="Обычный 4 2" xfId="13"/>
    <cellStyle name="Обычный 5" xfId="14"/>
    <cellStyle name="Обычный 6" xfId="15"/>
    <cellStyle name="Обычный 6 2" xfId="16"/>
    <cellStyle name="Обычный 7" xfId="17"/>
    <cellStyle name="Обычный 7 2" xfId="18"/>
    <cellStyle name="Обычный 8" xfId="19"/>
    <cellStyle name="Обычный 9" xfId="30"/>
    <cellStyle name="Процентный" xfId="2" builtinId="5"/>
    <cellStyle name="Процентный 2" xfId="20"/>
    <cellStyle name="Процентный 3" xfId="21"/>
    <cellStyle name="Процентный 4" xfId="22"/>
    <cellStyle name="Финансовый 2" xfId="23"/>
    <cellStyle name="Финансовый 2 2" xfId="24"/>
    <cellStyle name="Финансовый 3" xfId="25"/>
    <cellStyle name="Финансовый 3 2" xfId="26"/>
    <cellStyle name="Финансовый 4" xfId="27"/>
    <cellStyle name="Финансовый 4 2" xfId="28"/>
    <cellStyle name="Финансовый 5" xfId="29"/>
  </cellStyles>
  <dxfs count="2">
    <dxf>
      <font>
        <color theme="0"/>
      </font>
      <fill>
        <patternFill>
          <bgColor rgb="FFFF0000"/>
        </patternFill>
      </fill>
    </dxf>
    <dxf>
      <font>
        <strike val="0"/>
        <color theme="0"/>
      </font>
    </dxf>
  </dxfs>
  <tableStyles count="0" defaultTableStyle="TableStyleMedium2" defaultPivotStyle="PivotStyleMedium9"/>
  <colors>
    <mruColors>
      <color rgb="FF28D2C8"/>
      <color rgb="FF1F5DA9"/>
      <color rgb="FFE2F6FA"/>
      <color rgb="FFC9EFF7"/>
      <color rgb="FFACE6F2"/>
      <color rgb="FF1EAAC8"/>
      <color rgb="FFD5F7F5"/>
      <color rgb="FFDCF8F7"/>
      <color rgb="FFCEDFF6"/>
      <color rgb="FFB2F0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40</xdr:row>
      <xdr:rowOff>178594</xdr:rowOff>
    </xdr:from>
    <xdr:to>
      <xdr:col>5</xdr:col>
      <xdr:colOff>2264045</xdr:colOff>
      <xdr:row>51</xdr:row>
      <xdr:rowOff>59529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8344" y="44910375"/>
          <a:ext cx="3269727" cy="19764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71439</xdr:colOff>
      <xdr:row>41</xdr:row>
      <xdr:rowOff>1</xdr:rowOff>
    </xdr:from>
    <xdr:to>
      <xdr:col>9</xdr:col>
      <xdr:colOff>1032669</xdr:colOff>
      <xdr:row>51</xdr:row>
      <xdr:rowOff>56257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2" y="44922282"/>
          <a:ext cx="2797968" cy="19612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167481</xdr:colOff>
      <xdr:row>40</xdr:row>
      <xdr:rowOff>177801</xdr:rowOff>
    </xdr:from>
    <xdr:to>
      <xdr:col>13</xdr:col>
      <xdr:colOff>163882</xdr:colOff>
      <xdr:row>51</xdr:row>
      <xdr:rowOff>59135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81181" y="7734301"/>
          <a:ext cx="2879301" cy="19768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J2015"/>
  <sheetViews>
    <sheetView topLeftCell="J1" workbookViewId="0">
      <selection activeCell="V5" sqref="V5"/>
    </sheetView>
  </sheetViews>
  <sheetFormatPr defaultRowHeight="15"/>
  <cols>
    <col min="24" max="24" width="23.42578125" customWidth="1"/>
  </cols>
  <sheetData>
    <row r="1" spans="1:34">
      <c r="X1">
        <v>2</v>
      </c>
      <c r="Y1">
        <v>3</v>
      </c>
      <c r="Z1">
        <v>4</v>
      </c>
      <c r="AA1">
        <v>5</v>
      </c>
      <c r="AB1">
        <v>6</v>
      </c>
      <c r="AC1">
        <v>7</v>
      </c>
      <c r="AD1">
        <v>8</v>
      </c>
      <c r="AE1">
        <v>9</v>
      </c>
      <c r="AF1">
        <v>10</v>
      </c>
      <c r="AG1">
        <v>11</v>
      </c>
    </row>
    <row r="2" spans="1:34" ht="30" customHeight="1">
      <c r="A2" s="41" t="s">
        <v>25</v>
      </c>
      <c r="B2" s="41"/>
      <c r="D2" s="41" t="s">
        <v>28</v>
      </c>
      <c r="E2" s="41"/>
      <c r="G2" s="42" t="s">
        <v>29</v>
      </c>
      <c r="H2" s="42"/>
      <c r="I2" s="42"/>
      <c r="K2" s="41" t="s">
        <v>178</v>
      </c>
      <c r="L2" s="41"/>
      <c r="N2" s="41" t="s">
        <v>259</v>
      </c>
      <c r="O2" s="41"/>
      <c r="Q2" s="41" t="s">
        <v>264</v>
      </c>
      <c r="R2" s="41"/>
      <c r="T2" t="s">
        <v>193</v>
      </c>
      <c r="W2" s="43" t="s">
        <v>204</v>
      </c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spans="1:34">
      <c r="A3">
        <v>1</v>
      </c>
      <c r="B3" s="2">
        <v>0.25</v>
      </c>
      <c r="D3">
        <v>1</v>
      </c>
      <c r="E3">
        <v>3</v>
      </c>
      <c r="G3" t="s">
        <v>35</v>
      </c>
      <c r="H3" t="s">
        <v>35</v>
      </c>
      <c r="I3" t="e">
        <f>IF(HLOOKUP(H3,#REF!,2,0)&lt;&gt;"",1,0)</f>
        <v>#REF!</v>
      </c>
      <c r="K3" s="2">
        <v>0.25</v>
      </c>
      <c r="L3">
        <v>60</v>
      </c>
      <c r="N3">
        <v>5</v>
      </c>
      <c r="O3" t="s">
        <v>195</v>
      </c>
      <c r="Q3">
        <v>1</v>
      </c>
      <c r="R3" t="s">
        <v>265</v>
      </c>
      <c r="T3" t="s">
        <v>195</v>
      </c>
      <c r="W3" s="39" t="s">
        <v>205</v>
      </c>
      <c r="X3" s="39" t="s">
        <v>225</v>
      </c>
      <c r="Y3" s="40" t="s">
        <v>229</v>
      </c>
      <c r="Z3" s="40"/>
      <c r="AA3" s="40"/>
      <c r="AB3" s="40" t="s">
        <v>230</v>
      </c>
      <c r="AC3" s="40"/>
      <c r="AD3" s="40"/>
      <c r="AE3" s="25" t="s">
        <v>231</v>
      </c>
      <c r="AF3" s="40" t="s">
        <v>232</v>
      </c>
      <c r="AG3" s="40"/>
    </row>
    <row r="4" spans="1:34">
      <c r="A4">
        <v>2</v>
      </c>
      <c r="B4" s="2">
        <v>0.5</v>
      </c>
      <c r="D4">
        <v>2</v>
      </c>
      <c r="E4">
        <v>6</v>
      </c>
      <c r="G4" t="s">
        <v>177</v>
      </c>
      <c r="H4" t="s">
        <v>35</v>
      </c>
      <c r="I4" t="e">
        <f>IF(HLOOKUP(H4,#REF!,2,0)&lt;&gt;"",1,0)</f>
        <v>#REF!</v>
      </c>
      <c r="K4" s="2">
        <v>0.5</v>
      </c>
      <c r="L4">
        <v>125</v>
      </c>
      <c r="N4">
        <v>10</v>
      </c>
      <c r="O4" t="s">
        <v>195</v>
      </c>
      <c r="Q4">
        <v>2</v>
      </c>
      <c r="R4" t="s">
        <v>266</v>
      </c>
      <c r="T4" t="s">
        <v>194</v>
      </c>
      <c r="U4" t="s">
        <v>26</v>
      </c>
      <c r="V4" t="s">
        <v>236</v>
      </c>
      <c r="W4" s="39"/>
      <c r="X4" s="39"/>
      <c r="Y4" s="26" t="s">
        <v>233</v>
      </c>
      <c r="Z4" s="26" t="s">
        <v>202</v>
      </c>
      <c r="AA4" s="26" t="s">
        <v>203</v>
      </c>
      <c r="AB4" s="26" t="s">
        <v>233</v>
      </c>
      <c r="AC4" s="26" t="s">
        <v>202</v>
      </c>
      <c r="AD4" s="26" t="s">
        <v>203</v>
      </c>
      <c r="AE4" s="26" t="s">
        <v>233</v>
      </c>
      <c r="AF4" s="26" t="s">
        <v>6</v>
      </c>
      <c r="AG4" s="26" t="s">
        <v>234</v>
      </c>
      <c r="AH4" s="29" t="s">
        <v>235</v>
      </c>
    </row>
    <row r="5" spans="1:34">
      <c r="A5">
        <v>3</v>
      </c>
      <c r="B5" s="2">
        <v>0.75</v>
      </c>
      <c r="D5">
        <v>3</v>
      </c>
      <c r="E5">
        <v>9</v>
      </c>
      <c r="G5" t="s">
        <v>38</v>
      </c>
      <c r="H5" t="s">
        <v>38</v>
      </c>
      <c r="I5" t="e">
        <f>IF(HLOOKUP(H5,#REF!,2,0)&lt;&gt;"",1,0)</f>
        <v>#REF!</v>
      </c>
      <c r="K5" s="2">
        <v>0.75</v>
      </c>
      <c r="L5">
        <v>190</v>
      </c>
      <c r="N5">
        <v>15</v>
      </c>
      <c r="O5" t="s">
        <v>195</v>
      </c>
      <c r="Q5">
        <v>3</v>
      </c>
      <c r="R5" t="s">
        <v>266</v>
      </c>
      <c r="U5" t="s">
        <v>226</v>
      </c>
      <c r="V5" t="e">
        <f>#REF!</f>
        <v>#REF!</v>
      </c>
      <c r="W5" s="27" t="s">
        <v>206</v>
      </c>
      <c r="X5" s="27" t="s">
        <v>227</v>
      </c>
      <c r="Y5" s="28">
        <v>1</v>
      </c>
      <c r="Z5" s="28">
        <v>41</v>
      </c>
      <c r="AA5" s="28">
        <v>13</v>
      </c>
      <c r="AB5" s="28">
        <v>7</v>
      </c>
      <c r="AC5" s="28">
        <v>314</v>
      </c>
      <c r="AD5" s="28">
        <v>123</v>
      </c>
      <c r="AE5" s="28">
        <v>1</v>
      </c>
      <c r="AF5" s="28">
        <v>14</v>
      </c>
      <c r="AG5" s="28">
        <v>14</v>
      </c>
      <c r="AH5" s="24">
        <f>Y5+AB5</f>
        <v>8</v>
      </c>
    </row>
    <row r="6" spans="1:34">
      <c r="A6">
        <v>4</v>
      </c>
      <c r="B6" s="2">
        <v>1</v>
      </c>
      <c r="D6">
        <v>4</v>
      </c>
      <c r="E6">
        <v>12</v>
      </c>
      <c r="G6" t="s">
        <v>41</v>
      </c>
      <c r="H6" t="s">
        <v>41</v>
      </c>
      <c r="I6" t="e">
        <f>IF(HLOOKUP(H6,#REF!,2,0)&lt;&gt;"",1,0)</f>
        <v>#REF!</v>
      </c>
      <c r="K6" s="2">
        <v>1</v>
      </c>
      <c r="L6">
        <v>255</v>
      </c>
      <c r="N6">
        <v>20</v>
      </c>
      <c r="O6" t="s">
        <v>195</v>
      </c>
      <c r="Q6">
        <v>4</v>
      </c>
      <c r="R6" t="s">
        <v>266</v>
      </c>
      <c r="U6" t="s">
        <v>226</v>
      </c>
      <c r="V6" t="e">
        <f>#REF!</f>
        <v>#REF!</v>
      </c>
      <c r="W6" s="27" t="s">
        <v>207</v>
      </c>
      <c r="X6" s="27" t="s">
        <v>227</v>
      </c>
      <c r="Y6" s="28">
        <v>1</v>
      </c>
      <c r="Z6" s="28">
        <v>41</v>
      </c>
      <c r="AA6" s="28">
        <v>13</v>
      </c>
      <c r="AB6" s="28">
        <v>7</v>
      </c>
      <c r="AC6" s="28">
        <v>314</v>
      </c>
      <c r="AD6" s="28">
        <v>123</v>
      </c>
      <c r="AE6" s="28">
        <v>1</v>
      </c>
      <c r="AF6" s="28">
        <v>14</v>
      </c>
      <c r="AG6" s="28">
        <v>14</v>
      </c>
      <c r="AH6" s="24">
        <f t="shared" ref="AH6:AH24" si="0">Y6+AB6</f>
        <v>8</v>
      </c>
    </row>
    <row r="7" spans="1:34">
      <c r="D7">
        <v>5</v>
      </c>
      <c r="E7">
        <v>15</v>
      </c>
      <c r="G7" t="s">
        <v>31</v>
      </c>
      <c r="H7" t="s">
        <v>171</v>
      </c>
      <c r="I7" t="e">
        <f>IF(HLOOKUP(H7,#REF!,2,0)&lt;&gt;"",1,0)</f>
        <v>#REF!</v>
      </c>
      <c r="N7">
        <v>25</v>
      </c>
      <c r="O7" t="s">
        <v>195</v>
      </c>
      <c r="Q7">
        <v>5</v>
      </c>
      <c r="R7" t="s">
        <v>267</v>
      </c>
      <c r="U7" t="s">
        <v>226</v>
      </c>
      <c r="V7" t="e">
        <f>#REF!</f>
        <v>#REF!</v>
      </c>
      <c r="W7" s="27" t="s">
        <v>208</v>
      </c>
      <c r="X7" s="27" t="s">
        <v>228</v>
      </c>
      <c r="Y7" s="28">
        <v>2</v>
      </c>
      <c r="Z7" s="28">
        <v>74</v>
      </c>
      <c r="AA7" s="28">
        <v>28</v>
      </c>
      <c r="AB7" s="28">
        <v>7</v>
      </c>
      <c r="AC7" s="28">
        <v>326</v>
      </c>
      <c r="AD7" s="28">
        <v>125</v>
      </c>
      <c r="AE7" s="28">
        <v>0</v>
      </c>
      <c r="AF7" s="28">
        <v>14</v>
      </c>
      <c r="AG7" s="28">
        <v>14</v>
      </c>
      <c r="AH7" s="24">
        <f t="shared" si="0"/>
        <v>9</v>
      </c>
    </row>
    <row r="8" spans="1:34">
      <c r="G8" t="s">
        <v>33</v>
      </c>
      <c r="H8" t="s">
        <v>171</v>
      </c>
      <c r="I8" t="e">
        <f>IF(HLOOKUP(H8,#REF!,2,0)&lt;&gt;"",1,0)</f>
        <v>#REF!</v>
      </c>
      <c r="N8">
        <v>30</v>
      </c>
      <c r="O8" t="s">
        <v>195</v>
      </c>
      <c r="Q8">
        <v>6</v>
      </c>
      <c r="R8" t="s">
        <v>267</v>
      </c>
      <c r="U8" t="s">
        <v>226</v>
      </c>
      <c r="V8" t="e">
        <f>#REF!</f>
        <v>#REF!</v>
      </c>
      <c r="W8" s="27" t="s">
        <v>209</v>
      </c>
      <c r="X8" s="27" t="s">
        <v>227</v>
      </c>
      <c r="Y8" s="28">
        <v>1</v>
      </c>
      <c r="Z8" s="28">
        <v>41</v>
      </c>
      <c r="AA8" s="28">
        <v>13</v>
      </c>
      <c r="AB8" s="28">
        <v>7</v>
      </c>
      <c r="AC8" s="28">
        <v>314</v>
      </c>
      <c r="AD8" s="28">
        <v>123</v>
      </c>
      <c r="AE8" s="28">
        <v>1</v>
      </c>
      <c r="AF8" s="28">
        <v>14</v>
      </c>
      <c r="AG8" s="28">
        <v>14</v>
      </c>
      <c r="AH8" s="24">
        <f t="shared" si="0"/>
        <v>8</v>
      </c>
    </row>
    <row r="9" spans="1:34">
      <c r="G9" t="s">
        <v>34</v>
      </c>
      <c r="H9" t="s">
        <v>171</v>
      </c>
      <c r="I9" t="e">
        <f>IF(HLOOKUP(H9,#REF!,2,0)&lt;&gt;"",1,0)</f>
        <v>#REF!</v>
      </c>
      <c r="Q9">
        <v>7</v>
      </c>
      <c r="R9" t="s">
        <v>267</v>
      </c>
      <c r="U9" t="s">
        <v>226</v>
      </c>
      <c r="V9" t="e">
        <f>#REF!</f>
        <v>#REF!</v>
      </c>
      <c r="W9" s="27" t="s">
        <v>210</v>
      </c>
      <c r="X9" s="27" t="s">
        <v>227</v>
      </c>
      <c r="Y9" s="28">
        <v>1</v>
      </c>
      <c r="Z9" s="28">
        <v>41</v>
      </c>
      <c r="AA9" s="28">
        <v>13</v>
      </c>
      <c r="AB9" s="28">
        <v>7</v>
      </c>
      <c r="AC9" s="28">
        <v>314</v>
      </c>
      <c r="AD9" s="28">
        <v>123</v>
      </c>
      <c r="AE9" s="28">
        <v>1</v>
      </c>
      <c r="AF9" s="28">
        <v>14</v>
      </c>
      <c r="AG9" s="28">
        <v>14</v>
      </c>
      <c r="AH9" s="24">
        <f t="shared" si="0"/>
        <v>8</v>
      </c>
    </row>
    <row r="10" spans="1:34">
      <c r="G10" t="s">
        <v>71</v>
      </c>
      <c r="H10" t="s">
        <v>171</v>
      </c>
      <c r="I10" t="e">
        <f>IF(HLOOKUP(H10,#REF!,2,0)&lt;&gt;"",1,0)</f>
        <v>#REF!</v>
      </c>
      <c r="Q10">
        <v>8</v>
      </c>
      <c r="R10" t="s">
        <v>267</v>
      </c>
      <c r="U10" t="s">
        <v>226</v>
      </c>
      <c r="V10" t="e">
        <f>#REF!</f>
        <v>#REF!</v>
      </c>
      <c r="W10" s="27" t="s">
        <v>211</v>
      </c>
      <c r="X10" s="27" t="s">
        <v>227</v>
      </c>
      <c r="Y10" s="28">
        <v>1</v>
      </c>
      <c r="Z10" s="28">
        <v>41</v>
      </c>
      <c r="AA10" s="28">
        <v>13</v>
      </c>
      <c r="AB10" s="28">
        <v>7</v>
      </c>
      <c r="AC10" s="28">
        <v>314</v>
      </c>
      <c r="AD10" s="28">
        <v>123</v>
      </c>
      <c r="AE10" s="28">
        <v>1</v>
      </c>
      <c r="AF10" s="28">
        <v>14</v>
      </c>
      <c r="AG10" s="28">
        <v>14</v>
      </c>
      <c r="AH10" s="24">
        <f t="shared" si="0"/>
        <v>8</v>
      </c>
    </row>
    <row r="11" spans="1:34">
      <c r="G11" t="s">
        <v>32</v>
      </c>
      <c r="H11" t="s">
        <v>171</v>
      </c>
      <c r="I11" t="e">
        <f>IF(HLOOKUP(H11,#REF!,2,0)&lt;&gt;"",1,0)</f>
        <v>#REF!</v>
      </c>
      <c r="Q11">
        <v>9</v>
      </c>
      <c r="R11" t="s">
        <v>267</v>
      </c>
      <c r="U11" t="s">
        <v>226</v>
      </c>
      <c r="V11" t="e">
        <f>#REF!</f>
        <v>#REF!</v>
      </c>
      <c r="W11" s="27" t="s">
        <v>212</v>
      </c>
      <c r="X11" s="27" t="s">
        <v>228</v>
      </c>
      <c r="Y11" s="28">
        <v>1</v>
      </c>
      <c r="Z11" s="28">
        <v>36</v>
      </c>
      <c r="AA11" s="28">
        <v>15</v>
      </c>
      <c r="AB11" s="28">
        <v>7</v>
      </c>
      <c r="AC11" s="28">
        <v>326</v>
      </c>
      <c r="AD11" s="28">
        <v>125</v>
      </c>
      <c r="AE11" s="28">
        <v>1</v>
      </c>
      <c r="AF11" s="28">
        <v>14</v>
      </c>
      <c r="AG11" s="28">
        <v>14</v>
      </c>
      <c r="AH11" s="24">
        <f t="shared" si="0"/>
        <v>8</v>
      </c>
    </row>
    <row r="12" spans="1:34">
      <c r="G12" t="s">
        <v>43</v>
      </c>
      <c r="H12" t="s">
        <v>171</v>
      </c>
      <c r="I12" t="e">
        <f>IF(HLOOKUP(H12,#REF!,2,0)&lt;&gt;"",1,0)</f>
        <v>#REF!</v>
      </c>
      <c r="Q12">
        <v>10</v>
      </c>
      <c r="R12" t="s">
        <v>267</v>
      </c>
      <c r="U12" t="s">
        <v>226</v>
      </c>
      <c r="V12" t="e">
        <f>#REF!</f>
        <v>#REF!</v>
      </c>
      <c r="W12" s="27" t="s">
        <v>213</v>
      </c>
      <c r="X12" s="27" t="s">
        <v>228</v>
      </c>
      <c r="Y12" s="28">
        <v>2</v>
      </c>
      <c r="Z12" s="28">
        <v>74</v>
      </c>
      <c r="AA12" s="28">
        <v>28</v>
      </c>
      <c r="AB12" s="28">
        <v>7</v>
      </c>
      <c r="AC12" s="28">
        <v>326</v>
      </c>
      <c r="AD12" s="28">
        <v>125</v>
      </c>
      <c r="AE12" s="28">
        <v>0</v>
      </c>
      <c r="AF12" s="28">
        <v>14</v>
      </c>
      <c r="AG12" s="28">
        <v>14</v>
      </c>
      <c r="AH12" s="24">
        <f t="shared" si="0"/>
        <v>9</v>
      </c>
    </row>
    <row r="13" spans="1:34">
      <c r="G13" t="s">
        <v>42</v>
      </c>
      <c r="H13" t="s">
        <v>171</v>
      </c>
      <c r="I13" t="e">
        <f>IF(HLOOKUP(H13,#REF!,2,0)&lt;&gt;"",1,0)</f>
        <v>#REF!</v>
      </c>
      <c r="Q13">
        <v>11</v>
      </c>
      <c r="R13" t="s">
        <v>267</v>
      </c>
      <c r="U13" t="s">
        <v>226</v>
      </c>
      <c r="V13" t="e">
        <f>#REF!</f>
        <v>#REF!</v>
      </c>
      <c r="W13" s="27" t="s">
        <v>214</v>
      </c>
      <c r="X13" s="27" t="s">
        <v>228</v>
      </c>
      <c r="Y13" s="28">
        <v>1</v>
      </c>
      <c r="Z13" s="28">
        <v>36</v>
      </c>
      <c r="AA13" s="28">
        <v>15</v>
      </c>
      <c r="AB13" s="28">
        <v>7</v>
      </c>
      <c r="AC13" s="28">
        <v>326</v>
      </c>
      <c r="AD13" s="28">
        <v>125</v>
      </c>
      <c r="AE13" s="28">
        <v>1</v>
      </c>
      <c r="AF13" s="28">
        <v>14</v>
      </c>
      <c r="AG13" s="28">
        <v>14</v>
      </c>
      <c r="AH13" s="24">
        <f t="shared" si="0"/>
        <v>8</v>
      </c>
    </row>
    <row r="14" spans="1:34">
      <c r="G14" t="s">
        <v>93</v>
      </c>
      <c r="H14" t="s">
        <v>171</v>
      </c>
      <c r="I14" t="e">
        <f>IF(HLOOKUP(H14,#REF!,2,0)&lt;&gt;"",1,0)</f>
        <v>#REF!</v>
      </c>
      <c r="Q14">
        <v>12</v>
      </c>
      <c r="R14" t="s">
        <v>267</v>
      </c>
      <c r="U14" t="s">
        <v>226</v>
      </c>
      <c r="V14" t="e">
        <f>#REF!</f>
        <v>#REF!</v>
      </c>
      <c r="W14" s="27" t="s">
        <v>215</v>
      </c>
      <c r="X14" s="27" t="s">
        <v>228</v>
      </c>
      <c r="Y14" s="28">
        <v>1</v>
      </c>
      <c r="Z14" s="28">
        <v>36</v>
      </c>
      <c r="AA14" s="28">
        <v>15</v>
      </c>
      <c r="AB14" s="28">
        <v>7</v>
      </c>
      <c r="AC14" s="28">
        <v>326</v>
      </c>
      <c r="AD14" s="28">
        <v>125</v>
      </c>
      <c r="AE14" s="28">
        <v>1</v>
      </c>
      <c r="AF14" s="28">
        <v>14</v>
      </c>
      <c r="AG14" s="28">
        <v>14</v>
      </c>
      <c r="AH14" s="24">
        <f t="shared" si="0"/>
        <v>8</v>
      </c>
    </row>
    <row r="15" spans="1:34">
      <c r="G15" t="s">
        <v>97</v>
      </c>
      <c r="H15" t="s">
        <v>171</v>
      </c>
      <c r="I15" t="e">
        <f>IF(HLOOKUP(H15,#REF!,2,0)&lt;&gt;"",1,0)</f>
        <v>#REF!</v>
      </c>
      <c r="Q15">
        <v>13</v>
      </c>
      <c r="R15" t="s">
        <v>267</v>
      </c>
      <c r="U15" t="s">
        <v>226</v>
      </c>
      <c r="V15" t="e">
        <f>#REF!</f>
        <v>#REF!</v>
      </c>
      <c r="W15" s="27" t="s">
        <v>216</v>
      </c>
      <c r="X15" s="27" t="s">
        <v>228</v>
      </c>
      <c r="Y15" s="28">
        <v>1</v>
      </c>
      <c r="Z15" s="28">
        <v>36</v>
      </c>
      <c r="AA15" s="28">
        <v>15</v>
      </c>
      <c r="AB15" s="28">
        <v>7</v>
      </c>
      <c r="AC15" s="28">
        <v>326</v>
      </c>
      <c r="AD15" s="28">
        <v>125</v>
      </c>
      <c r="AE15" s="28">
        <v>1</v>
      </c>
      <c r="AF15" s="28">
        <v>14</v>
      </c>
      <c r="AG15" s="28">
        <v>14</v>
      </c>
      <c r="AH15" s="24">
        <f t="shared" si="0"/>
        <v>8</v>
      </c>
    </row>
    <row r="16" spans="1:34">
      <c r="G16" t="s">
        <v>95</v>
      </c>
      <c r="H16" t="s">
        <v>171</v>
      </c>
      <c r="I16" t="e">
        <f>IF(HLOOKUP(H16,#REF!,2,0)&lt;&gt;"",1,0)</f>
        <v>#REF!</v>
      </c>
      <c r="Q16">
        <v>14</v>
      </c>
      <c r="R16" t="s">
        <v>267</v>
      </c>
      <c r="U16" t="s">
        <v>226</v>
      </c>
      <c r="V16" t="e">
        <f>#REF!</f>
        <v>#REF!</v>
      </c>
      <c r="W16" s="27" t="s">
        <v>217</v>
      </c>
      <c r="X16" s="27" t="s">
        <v>228</v>
      </c>
      <c r="Y16" s="28">
        <v>1</v>
      </c>
      <c r="Z16" s="28">
        <v>36</v>
      </c>
      <c r="AA16" s="28">
        <v>15</v>
      </c>
      <c r="AB16" s="28">
        <v>7</v>
      </c>
      <c r="AC16" s="28">
        <v>326</v>
      </c>
      <c r="AD16" s="28">
        <v>125</v>
      </c>
      <c r="AE16" s="28">
        <v>1</v>
      </c>
      <c r="AF16" s="28">
        <v>14</v>
      </c>
      <c r="AG16" s="28">
        <v>14</v>
      </c>
      <c r="AH16" s="24">
        <f t="shared" si="0"/>
        <v>8</v>
      </c>
    </row>
    <row r="17" spans="7:36">
      <c r="G17" t="s">
        <v>44</v>
      </c>
      <c r="H17" t="s">
        <v>171</v>
      </c>
      <c r="I17" t="e">
        <f>IF(HLOOKUP(H17,#REF!,2,0)&lt;&gt;"",1,0)</f>
        <v>#REF!</v>
      </c>
      <c r="Q17">
        <v>15</v>
      </c>
      <c r="R17" t="s">
        <v>267</v>
      </c>
      <c r="U17" t="s">
        <v>226</v>
      </c>
      <c r="V17" t="e">
        <f>#REF!</f>
        <v>#REF!</v>
      </c>
      <c r="W17" s="27" t="s">
        <v>247</v>
      </c>
      <c r="X17" s="27" t="s">
        <v>228</v>
      </c>
      <c r="Y17" s="28">
        <v>2</v>
      </c>
      <c r="Z17" s="28">
        <v>74</v>
      </c>
      <c r="AA17" s="28">
        <v>28</v>
      </c>
      <c r="AB17" s="28">
        <v>7</v>
      </c>
      <c r="AC17" s="28">
        <v>326</v>
      </c>
      <c r="AD17" s="28">
        <v>125</v>
      </c>
      <c r="AE17" s="28">
        <v>0</v>
      </c>
      <c r="AF17" s="28">
        <v>14</v>
      </c>
      <c r="AG17" s="28">
        <v>14</v>
      </c>
      <c r="AH17" s="24">
        <f t="shared" si="0"/>
        <v>9</v>
      </c>
    </row>
    <row r="18" spans="7:36">
      <c r="G18" t="s">
        <v>69</v>
      </c>
      <c r="H18" t="s">
        <v>171</v>
      </c>
      <c r="I18" t="e">
        <f>IF(HLOOKUP(H18,#REF!,2,0)&lt;&gt;"",1,0)</f>
        <v>#REF!</v>
      </c>
      <c r="Q18">
        <v>16</v>
      </c>
      <c r="R18" t="s">
        <v>267</v>
      </c>
      <c r="U18" t="s">
        <v>226</v>
      </c>
      <c r="V18" t="e">
        <f>#REF!</f>
        <v>#REF!</v>
      </c>
      <c r="W18" s="27" t="s">
        <v>219</v>
      </c>
      <c r="X18" s="27" t="s">
        <v>228</v>
      </c>
      <c r="Y18" s="28">
        <v>1</v>
      </c>
      <c r="Z18" s="28">
        <v>36</v>
      </c>
      <c r="AA18" s="28">
        <v>15</v>
      </c>
      <c r="AB18" s="28">
        <v>7</v>
      </c>
      <c r="AC18" s="28">
        <v>326</v>
      </c>
      <c r="AD18" s="28">
        <v>125</v>
      </c>
      <c r="AE18" s="28">
        <v>1</v>
      </c>
      <c r="AF18" s="28">
        <v>14</v>
      </c>
      <c r="AG18" s="28">
        <v>14</v>
      </c>
      <c r="AH18" s="24">
        <f t="shared" si="0"/>
        <v>8</v>
      </c>
    </row>
    <row r="19" spans="7:36">
      <c r="G19" t="s">
        <v>70</v>
      </c>
      <c r="H19" t="s">
        <v>171</v>
      </c>
      <c r="I19" t="e">
        <f>IF(HLOOKUP(H19,#REF!,2,0)&lt;&gt;"",1,0)</f>
        <v>#REF!</v>
      </c>
      <c r="Q19">
        <v>17</v>
      </c>
      <c r="R19" t="s">
        <v>267</v>
      </c>
      <c r="U19" t="s">
        <v>226</v>
      </c>
      <c r="V19" t="e">
        <f>#REF!</f>
        <v>#REF!</v>
      </c>
      <c r="W19" s="27" t="s">
        <v>220</v>
      </c>
      <c r="X19" s="27" t="s">
        <v>228</v>
      </c>
      <c r="Y19" s="28">
        <v>1</v>
      </c>
      <c r="Z19" s="28">
        <v>36</v>
      </c>
      <c r="AA19" s="28">
        <v>15</v>
      </c>
      <c r="AB19" s="28">
        <v>7</v>
      </c>
      <c r="AC19" s="28">
        <v>326</v>
      </c>
      <c r="AD19" s="28">
        <v>125</v>
      </c>
      <c r="AE19" s="28">
        <v>1</v>
      </c>
      <c r="AF19" s="28">
        <v>14</v>
      </c>
      <c r="AG19" s="28">
        <v>14</v>
      </c>
      <c r="AH19" s="24">
        <f t="shared" si="0"/>
        <v>8</v>
      </c>
    </row>
    <row r="20" spans="7:36">
      <c r="G20" t="s">
        <v>52</v>
      </c>
      <c r="H20" t="s">
        <v>171</v>
      </c>
      <c r="I20" t="e">
        <f>IF(HLOOKUP(H20,#REF!,2,0)&lt;&gt;"",1,0)</f>
        <v>#REF!</v>
      </c>
      <c r="Q20">
        <v>18</v>
      </c>
      <c r="R20" t="s">
        <v>267</v>
      </c>
      <c r="U20" t="s">
        <v>226</v>
      </c>
      <c r="V20" t="e">
        <f>#REF!</f>
        <v>#REF!</v>
      </c>
      <c r="W20" s="27" t="s">
        <v>221</v>
      </c>
      <c r="X20" s="27" t="s">
        <v>228</v>
      </c>
      <c r="Y20" s="28">
        <v>1</v>
      </c>
      <c r="Z20" s="28">
        <v>36</v>
      </c>
      <c r="AA20" s="28">
        <v>15</v>
      </c>
      <c r="AB20" s="28">
        <v>7</v>
      </c>
      <c r="AC20" s="28">
        <v>326</v>
      </c>
      <c r="AD20" s="28">
        <v>125</v>
      </c>
      <c r="AE20" s="28">
        <v>1</v>
      </c>
      <c r="AF20" s="28">
        <v>14</v>
      </c>
      <c r="AG20" s="28">
        <v>14</v>
      </c>
      <c r="AH20" s="24">
        <f t="shared" si="0"/>
        <v>8</v>
      </c>
    </row>
    <row r="21" spans="7:36">
      <c r="G21" t="s">
        <v>30</v>
      </c>
      <c r="H21" t="s">
        <v>171</v>
      </c>
      <c r="I21" t="e">
        <f>IF(HLOOKUP(H21,#REF!,2,0)&lt;&gt;"",1,0)</f>
        <v>#REF!</v>
      </c>
      <c r="Q21">
        <v>19</v>
      </c>
      <c r="R21" t="s">
        <v>267</v>
      </c>
      <c r="U21" t="s">
        <v>226</v>
      </c>
      <c r="V21" t="e">
        <f>#REF!</f>
        <v>#REF!</v>
      </c>
      <c r="W21" s="30" t="s">
        <v>222</v>
      </c>
      <c r="X21" s="27" t="s">
        <v>227</v>
      </c>
      <c r="Y21" s="28">
        <v>1</v>
      </c>
      <c r="Z21" s="28">
        <v>41</v>
      </c>
      <c r="AA21" s="28">
        <v>13</v>
      </c>
      <c r="AB21" s="28">
        <v>7</v>
      </c>
      <c r="AC21" s="28">
        <v>314</v>
      </c>
      <c r="AD21" s="28">
        <v>123</v>
      </c>
      <c r="AE21" s="28">
        <v>1</v>
      </c>
      <c r="AF21" s="28">
        <v>14</v>
      </c>
      <c r="AG21" s="28">
        <v>14</v>
      </c>
      <c r="AH21" s="24">
        <f t="shared" si="0"/>
        <v>8</v>
      </c>
    </row>
    <row r="22" spans="7:36">
      <c r="G22" t="s">
        <v>165</v>
      </c>
      <c r="H22" t="s">
        <v>171</v>
      </c>
      <c r="I22" t="e">
        <f>IF(HLOOKUP(H22,#REF!,2,0)&lt;&gt;"",1,0)</f>
        <v>#REF!</v>
      </c>
      <c r="Q22">
        <v>20</v>
      </c>
      <c r="R22" t="s">
        <v>267</v>
      </c>
      <c r="U22" t="s">
        <v>226</v>
      </c>
      <c r="V22" t="e">
        <f>#REF!</f>
        <v>#REF!</v>
      </c>
      <c r="W22" s="27" t="s">
        <v>223</v>
      </c>
      <c r="X22" s="27" t="s">
        <v>227</v>
      </c>
      <c r="Y22" s="28">
        <v>1</v>
      </c>
      <c r="Z22" s="28">
        <v>41</v>
      </c>
      <c r="AA22" s="28">
        <v>13</v>
      </c>
      <c r="AB22" s="28">
        <v>7</v>
      </c>
      <c r="AC22" s="28">
        <v>314</v>
      </c>
      <c r="AD22" s="28">
        <v>123</v>
      </c>
      <c r="AE22" s="28">
        <v>1</v>
      </c>
      <c r="AF22" s="28">
        <v>14</v>
      </c>
      <c r="AG22" s="28">
        <v>14</v>
      </c>
      <c r="AH22" s="24">
        <f t="shared" si="0"/>
        <v>8</v>
      </c>
    </row>
    <row r="23" spans="7:36">
      <c r="G23" t="s">
        <v>96</v>
      </c>
      <c r="H23" t="s">
        <v>171</v>
      </c>
      <c r="I23" t="e">
        <f>IF(HLOOKUP(H23,#REF!,2,0)&lt;&gt;"",1,0)</f>
        <v>#REF!</v>
      </c>
      <c r="Q23">
        <v>21</v>
      </c>
      <c r="R23" t="s">
        <v>265</v>
      </c>
      <c r="U23" t="s">
        <v>226</v>
      </c>
      <c r="V23" t="e">
        <f>#REF!</f>
        <v>#REF!</v>
      </c>
      <c r="W23" s="27" t="s">
        <v>224</v>
      </c>
      <c r="X23" s="27" t="s">
        <v>227</v>
      </c>
      <c r="Y23" s="28">
        <v>1</v>
      </c>
      <c r="Z23" s="28">
        <v>41</v>
      </c>
      <c r="AA23" s="28">
        <v>13</v>
      </c>
      <c r="AB23" s="28">
        <v>7</v>
      </c>
      <c r="AC23" s="28">
        <v>314</v>
      </c>
      <c r="AD23" s="28">
        <v>123</v>
      </c>
      <c r="AE23" s="28">
        <v>1</v>
      </c>
      <c r="AF23" s="28">
        <v>14</v>
      </c>
      <c r="AG23" s="28">
        <v>14</v>
      </c>
      <c r="AH23" s="24">
        <f t="shared" si="0"/>
        <v>8</v>
      </c>
    </row>
    <row r="24" spans="7:36">
      <c r="G24" t="s">
        <v>54</v>
      </c>
      <c r="H24" t="s">
        <v>171</v>
      </c>
      <c r="I24" t="e">
        <f>IF(HLOOKUP(H24,#REF!,2,0)&lt;&gt;"",1,0)</f>
        <v>#REF!</v>
      </c>
      <c r="Q24">
        <v>22</v>
      </c>
      <c r="R24" t="s">
        <v>266</v>
      </c>
      <c r="U24" t="s">
        <v>226</v>
      </c>
      <c r="V24" t="e">
        <f>#REF!</f>
        <v>#REF!</v>
      </c>
      <c r="W24" s="30" t="s">
        <v>285</v>
      </c>
      <c r="X24" s="27" t="s">
        <v>227</v>
      </c>
      <c r="Y24" s="28">
        <v>1</v>
      </c>
      <c r="Z24" s="28">
        <v>41</v>
      </c>
      <c r="AA24" s="28">
        <v>13</v>
      </c>
      <c r="AB24" s="28">
        <v>7</v>
      </c>
      <c r="AC24" s="28">
        <v>314</v>
      </c>
      <c r="AD24" s="28">
        <v>123</v>
      </c>
      <c r="AE24" s="28">
        <v>1</v>
      </c>
      <c r="AF24" s="28">
        <v>14</v>
      </c>
      <c r="AG24" s="28">
        <v>14</v>
      </c>
      <c r="AH24" s="24">
        <f t="shared" si="0"/>
        <v>8</v>
      </c>
    </row>
    <row r="25" spans="7:36">
      <c r="G25" t="s">
        <v>39</v>
      </c>
      <c r="H25" t="s">
        <v>171</v>
      </c>
      <c r="I25" t="e">
        <f>IF(HLOOKUP(H25,#REF!,2,0)&lt;&gt;"",1,0)</f>
        <v>#REF!</v>
      </c>
      <c r="Q25">
        <v>23</v>
      </c>
      <c r="R25" t="s">
        <v>266</v>
      </c>
      <c r="Y25">
        <f>SUM(Y5:Y24)</f>
        <v>23</v>
      </c>
      <c r="Z25">
        <f t="shared" ref="Z25:AG25" si="1">SUM(Z5:Z24)</f>
        <v>879</v>
      </c>
      <c r="AA25">
        <f t="shared" si="1"/>
        <v>321</v>
      </c>
      <c r="AB25">
        <f t="shared" si="1"/>
        <v>140</v>
      </c>
      <c r="AC25">
        <f t="shared" si="1"/>
        <v>6412</v>
      </c>
      <c r="AD25">
        <f t="shared" si="1"/>
        <v>2482</v>
      </c>
      <c r="AE25">
        <f t="shared" si="1"/>
        <v>17</v>
      </c>
      <c r="AF25">
        <f t="shared" si="1"/>
        <v>280</v>
      </c>
      <c r="AG25">
        <f t="shared" si="1"/>
        <v>280</v>
      </c>
      <c r="AH25" s="24"/>
      <c r="AJ25">
        <f>Z25+AA25+AC25+AD25+AF25</f>
        <v>10374</v>
      </c>
    </row>
    <row r="26" spans="7:36">
      <c r="G26" t="s">
        <v>86</v>
      </c>
      <c r="H26" t="s">
        <v>171</v>
      </c>
      <c r="I26" t="e">
        <f>IF(HLOOKUP(H26,#REF!,2,0)&lt;&gt;"",1,0)</f>
        <v>#REF!</v>
      </c>
      <c r="Q26">
        <v>24</v>
      </c>
      <c r="R26" t="s">
        <v>266</v>
      </c>
    </row>
    <row r="27" spans="7:36">
      <c r="G27" t="s">
        <v>53</v>
      </c>
      <c r="H27" t="s">
        <v>171</v>
      </c>
      <c r="I27" t="e">
        <f>IF(HLOOKUP(H27,#REF!,2,0)&lt;&gt;"",1,0)</f>
        <v>#REF!</v>
      </c>
      <c r="Q27">
        <v>25</v>
      </c>
      <c r="R27" t="s">
        <v>267</v>
      </c>
    </row>
    <row r="28" spans="7:36">
      <c r="G28" t="s">
        <v>153</v>
      </c>
      <c r="H28" t="s">
        <v>171</v>
      </c>
      <c r="I28" t="e">
        <f>IF(HLOOKUP(H28,#REF!,2,0)&lt;&gt;"",1,0)</f>
        <v>#REF!</v>
      </c>
      <c r="Q28">
        <v>26</v>
      </c>
      <c r="R28" t="s">
        <v>267</v>
      </c>
    </row>
    <row r="29" spans="7:36">
      <c r="G29" t="s">
        <v>162</v>
      </c>
      <c r="H29" t="s">
        <v>171</v>
      </c>
      <c r="I29" t="e">
        <f>IF(HLOOKUP(H29,#REF!,2,0)&lt;&gt;"",1,0)</f>
        <v>#REF!</v>
      </c>
      <c r="Q29">
        <v>27</v>
      </c>
      <c r="R29" t="s">
        <v>267</v>
      </c>
      <c r="W29" s="27" t="s">
        <v>218</v>
      </c>
      <c r="X29" s="27" t="s">
        <v>228</v>
      </c>
      <c r="Y29" s="28">
        <v>2</v>
      </c>
      <c r="Z29" s="28">
        <v>74</v>
      </c>
      <c r="AA29" s="28">
        <v>28</v>
      </c>
      <c r="AB29" s="28">
        <v>7</v>
      </c>
      <c r="AC29" s="28">
        <v>326</v>
      </c>
      <c r="AD29" s="28">
        <v>125</v>
      </c>
      <c r="AE29" s="28">
        <v>0</v>
      </c>
      <c r="AF29" s="28">
        <v>14</v>
      </c>
      <c r="AG29" s="28">
        <v>14</v>
      </c>
      <c r="AH29" s="24">
        <f t="shared" ref="AH29" si="2">Y29+AB29</f>
        <v>9</v>
      </c>
    </row>
    <row r="30" spans="7:36">
      <c r="G30" t="s">
        <v>94</v>
      </c>
      <c r="H30" t="s">
        <v>171</v>
      </c>
      <c r="I30" t="e">
        <f>IF(HLOOKUP(H30,#REF!,2,0)&lt;&gt;"",1,0)</f>
        <v>#REF!</v>
      </c>
      <c r="Q30">
        <v>28</v>
      </c>
      <c r="R30" t="s">
        <v>267</v>
      </c>
    </row>
    <row r="31" spans="7:36">
      <c r="G31" t="s">
        <v>61</v>
      </c>
      <c r="H31" t="s">
        <v>171</v>
      </c>
      <c r="I31" t="e">
        <f>IF(HLOOKUP(H31,#REF!,2,0)&lt;&gt;"",1,0)</f>
        <v>#REF!</v>
      </c>
      <c r="Q31">
        <v>29</v>
      </c>
      <c r="R31" t="s">
        <v>267</v>
      </c>
    </row>
    <row r="32" spans="7:36">
      <c r="G32" t="s">
        <v>124</v>
      </c>
      <c r="H32" t="s">
        <v>171</v>
      </c>
      <c r="I32" t="e">
        <f>IF(HLOOKUP(H32,#REF!,2,0)&lt;&gt;"",1,0)</f>
        <v>#REF!</v>
      </c>
      <c r="Q32">
        <v>30</v>
      </c>
      <c r="R32" t="s">
        <v>267</v>
      </c>
    </row>
    <row r="33" spans="7:18">
      <c r="G33" t="s">
        <v>58</v>
      </c>
      <c r="H33" t="s">
        <v>171</v>
      </c>
      <c r="I33" t="e">
        <f>IF(HLOOKUP(H33,#REF!,2,0)&lt;&gt;"",1,0)</f>
        <v>#REF!</v>
      </c>
      <c r="Q33">
        <v>31</v>
      </c>
      <c r="R33" t="s">
        <v>265</v>
      </c>
    </row>
    <row r="34" spans="7:18">
      <c r="G34" t="s">
        <v>133</v>
      </c>
      <c r="H34" t="s">
        <v>171</v>
      </c>
      <c r="I34" t="e">
        <f>IF(HLOOKUP(H34,#REF!,2,0)&lt;&gt;"",1,0)</f>
        <v>#REF!</v>
      </c>
      <c r="Q34">
        <v>32</v>
      </c>
      <c r="R34" t="s">
        <v>266</v>
      </c>
    </row>
    <row r="35" spans="7:18">
      <c r="G35" t="s">
        <v>68</v>
      </c>
      <c r="H35" t="s">
        <v>171</v>
      </c>
      <c r="I35" t="e">
        <f>IF(HLOOKUP(H35,#REF!,2,0)&lt;&gt;"",1,0)</f>
        <v>#REF!</v>
      </c>
      <c r="Q35">
        <v>33</v>
      </c>
      <c r="R35" t="s">
        <v>266</v>
      </c>
    </row>
    <row r="36" spans="7:18">
      <c r="G36" t="s">
        <v>158</v>
      </c>
      <c r="H36" t="s">
        <v>171</v>
      </c>
      <c r="I36" t="e">
        <f>IF(HLOOKUP(H36,#REF!,2,0)&lt;&gt;"",1,0)</f>
        <v>#REF!</v>
      </c>
      <c r="Q36">
        <v>34</v>
      </c>
      <c r="R36" t="s">
        <v>266</v>
      </c>
    </row>
    <row r="37" spans="7:18">
      <c r="G37" t="s">
        <v>48</v>
      </c>
      <c r="H37" t="s">
        <v>171</v>
      </c>
      <c r="I37" t="e">
        <f>IF(HLOOKUP(H37,#REF!,2,0)&lt;&gt;"",1,0)</f>
        <v>#REF!</v>
      </c>
      <c r="Q37">
        <v>35</v>
      </c>
      <c r="R37" t="s">
        <v>267</v>
      </c>
    </row>
    <row r="38" spans="7:18">
      <c r="G38" t="s">
        <v>87</v>
      </c>
      <c r="H38" t="s">
        <v>171</v>
      </c>
      <c r="I38" t="e">
        <f>IF(HLOOKUP(H38,#REF!,2,0)&lt;&gt;"",1,0)</f>
        <v>#REF!</v>
      </c>
      <c r="Q38">
        <v>36</v>
      </c>
      <c r="R38" t="s">
        <v>267</v>
      </c>
    </row>
    <row r="39" spans="7:18">
      <c r="G39" t="s">
        <v>134</v>
      </c>
      <c r="H39" t="s">
        <v>171</v>
      </c>
      <c r="I39" t="e">
        <f>IF(HLOOKUP(H39,#REF!,2,0)&lt;&gt;"",1,0)</f>
        <v>#REF!</v>
      </c>
      <c r="Q39">
        <v>37</v>
      </c>
      <c r="R39" t="s">
        <v>267</v>
      </c>
    </row>
    <row r="40" spans="7:18">
      <c r="G40" t="s">
        <v>135</v>
      </c>
      <c r="H40" t="s">
        <v>171</v>
      </c>
      <c r="I40" t="e">
        <f>IF(HLOOKUP(H40,#REF!,2,0)&lt;&gt;"",1,0)</f>
        <v>#REF!</v>
      </c>
      <c r="Q40">
        <v>38</v>
      </c>
      <c r="R40" t="s">
        <v>267</v>
      </c>
    </row>
    <row r="41" spans="7:18">
      <c r="G41" t="s">
        <v>108</v>
      </c>
      <c r="H41" t="s">
        <v>171</v>
      </c>
      <c r="I41" t="e">
        <f>IF(HLOOKUP(H41,#REF!,2,0)&lt;&gt;"",1,0)</f>
        <v>#REF!</v>
      </c>
      <c r="Q41">
        <v>39</v>
      </c>
      <c r="R41" t="s">
        <v>267</v>
      </c>
    </row>
    <row r="42" spans="7:18">
      <c r="G42" t="s">
        <v>119</v>
      </c>
      <c r="H42" t="s">
        <v>171</v>
      </c>
      <c r="I42" t="e">
        <f>IF(HLOOKUP(H42,#REF!,2,0)&lt;&gt;"",1,0)</f>
        <v>#REF!</v>
      </c>
      <c r="Q42">
        <v>40</v>
      </c>
      <c r="R42" t="s">
        <v>267</v>
      </c>
    </row>
    <row r="43" spans="7:18">
      <c r="G43" t="s">
        <v>99</v>
      </c>
      <c r="H43" t="s">
        <v>171</v>
      </c>
      <c r="I43" t="e">
        <f>IF(HLOOKUP(H43,#REF!,2,0)&lt;&gt;"",1,0)</f>
        <v>#REF!</v>
      </c>
      <c r="Q43">
        <v>41</v>
      </c>
      <c r="R43" t="s">
        <v>265</v>
      </c>
    </row>
    <row r="44" spans="7:18">
      <c r="G44" t="s">
        <v>122</v>
      </c>
      <c r="H44" t="s">
        <v>171</v>
      </c>
      <c r="I44" t="e">
        <f>IF(HLOOKUP(H44,#REF!,2,0)&lt;&gt;"",1,0)</f>
        <v>#REF!</v>
      </c>
      <c r="Q44">
        <v>42</v>
      </c>
      <c r="R44" t="s">
        <v>266</v>
      </c>
    </row>
    <row r="45" spans="7:18">
      <c r="G45" t="s">
        <v>73</v>
      </c>
      <c r="H45" t="s">
        <v>171</v>
      </c>
      <c r="I45" t="e">
        <f>IF(HLOOKUP(H45,#REF!,2,0)&lt;&gt;"",1,0)</f>
        <v>#REF!</v>
      </c>
      <c r="Q45">
        <v>43</v>
      </c>
      <c r="R45" t="s">
        <v>266</v>
      </c>
    </row>
    <row r="46" spans="7:18">
      <c r="G46" t="s">
        <v>168</v>
      </c>
      <c r="H46" t="s">
        <v>171</v>
      </c>
      <c r="I46" t="e">
        <f>IF(HLOOKUP(H46,#REF!,2,0)&lt;&gt;"",1,0)</f>
        <v>#REF!</v>
      </c>
      <c r="Q46">
        <v>44</v>
      </c>
      <c r="R46" t="s">
        <v>266</v>
      </c>
    </row>
    <row r="47" spans="7:18">
      <c r="G47" t="s">
        <v>111</v>
      </c>
      <c r="H47" t="s">
        <v>171</v>
      </c>
      <c r="I47" t="e">
        <f>IF(HLOOKUP(H47,#REF!,2,0)&lt;&gt;"",1,0)</f>
        <v>#REF!</v>
      </c>
      <c r="Q47">
        <v>45</v>
      </c>
      <c r="R47" t="s">
        <v>267</v>
      </c>
    </row>
    <row r="48" spans="7:18">
      <c r="G48" t="s">
        <v>121</v>
      </c>
      <c r="H48" t="s">
        <v>171</v>
      </c>
      <c r="I48" t="e">
        <f>IF(HLOOKUP(H48,#REF!,2,0)&lt;&gt;"",1,0)</f>
        <v>#REF!</v>
      </c>
      <c r="Q48">
        <v>46</v>
      </c>
      <c r="R48" t="s">
        <v>267</v>
      </c>
    </row>
    <row r="49" spans="7:18">
      <c r="G49" t="s">
        <v>102</v>
      </c>
      <c r="H49" t="s">
        <v>171</v>
      </c>
      <c r="I49" t="e">
        <f>IF(HLOOKUP(H49,#REF!,2,0)&lt;&gt;"",1,0)</f>
        <v>#REF!</v>
      </c>
      <c r="Q49">
        <v>47</v>
      </c>
      <c r="R49" t="s">
        <v>267</v>
      </c>
    </row>
    <row r="50" spans="7:18">
      <c r="G50" t="s">
        <v>125</v>
      </c>
      <c r="H50" t="s">
        <v>171</v>
      </c>
      <c r="I50" t="e">
        <f>IF(HLOOKUP(H50,#REF!,2,0)&lt;&gt;"",1,0)</f>
        <v>#REF!</v>
      </c>
      <c r="Q50">
        <v>48</v>
      </c>
      <c r="R50" t="s">
        <v>267</v>
      </c>
    </row>
    <row r="51" spans="7:18">
      <c r="G51" t="s">
        <v>170</v>
      </c>
      <c r="H51" t="s">
        <v>171</v>
      </c>
      <c r="I51" t="e">
        <f>IF(HLOOKUP(H51,#REF!,2,0)&lt;&gt;"",1,0)</f>
        <v>#REF!</v>
      </c>
      <c r="Q51">
        <v>49</v>
      </c>
      <c r="R51" t="s">
        <v>267</v>
      </c>
    </row>
    <row r="52" spans="7:18">
      <c r="G52" t="s">
        <v>169</v>
      </c>
      <c r="H52" t="s">
        <v>171</v>
      </c>
      <c r="I52" t="e">
        <f>IF(HLOOKUP(H52,#REF!,2,0)&lt;&gt;"",1,0)</f>
        <v>#REF!</v>
      </c>
      <c r="Q52">
        <v>50</v>
      </c>
      <c r="R52" t="s">
        <v>267</v>
      </c>
    </row>
    <row r="53" spans="7:18">
      <c r="G53" t="s">
        <v>145</v>
      </c>
      <c r="H53" t="s">
        <v>171</v>
      </c>
      <c r="I53" t="e">
        <f>IF(HLOOKUP(H53,#REF!,2,0)&lt;&gt;"",1,0)</f>
        <v>#REF!</v>
      </c>
      <c r="Q53">
        <v>51</v>
      </c>
      <c r="R53" t="s">
        <v>265</v>
      </c>
    </row>
    <row r="54" spans="7:18">
      <c r="G54" t="s">
        <v>147</v>
      </c>
      <c r="H54" t="s">
        <v>171</v>
      </c>
      <c r="I54" t="e">
        <f>IF(HLOOKUP(H54,#REF!,2,0)&lt;&gt;"",1,0)</f>
        <v>#REF!</v>
      </c>
      <c r="Q54">
        <v>52</v>
      </c>
      <c r="R54" t="s">
        <v>266</v>
      </c>
    </row>
    <row r="55" spans="7:18">
      <c r="G55" t="s">
        <v>139</v>
      </c>
      <c r="H55" t="s">
        <v>171</v>
      </c>
      <c r="I55" t="e">
        <f>IF(HLOOKUP(H55,#REF!,2,0)&lt;&gt;"",1,0)</f>
        <v>#REF!</v>
      </c>
      <c r="Q55">
        <v>53</v>
      </c>
      <c r="R55" t="s">
        <v>266</v>
      </c>
    </row>
    <row r="56" spans="7:18">
      <c r="G56" t="s">
        <v>146</v>
      </c>
      <c r="H56" t="s">
        <v>171</v>
      </c>
      <c r="I56" t="e">
        <f>IF(HLOOKUP(H56,#REF!,2,0)&lt;&gt;"",1,0)</f>
        <v>#REF!</v>
      </c>
      <c r="Q56">
        <v>54</v>
      </c>
      <c r="R56" t="s">
        <v>266</v>
      </c>
    </row>
    <row r="57" spans="7:18">
      <c r="G57" t="s">
        <v>60</v>
      </c>
      <c r="H57" t="s">
        <v>171</v>
      </c>
      <c r="I57" t="e">
        <f>IF(HLOOKUP(H57,#REF!,2,0)&lt;&gt;"",1,0)</f>
        <v>#REF!</v>
      </c>
      <c r="Q57">
        <v>55</v>
      </c>
      <c r="R57" t="s">
        <v>267</v>
      </c>
    </row>
    <row r="58" spans="7:18">
      <c r="G58" t="s">
        <v>143</v>
      </c>
      <c r="H58" t="s">
        <v>171</v>
      </c>
      <c r="I58" t="e">
        <f>IF(HLOOKUP(H58,#REF!,2,0)&lt;&gt;"",1,0)</f>
        <v>#REF!</v>
      </c>
      <c r="Q58">
        <v>56</v>
      </c>
      <c r="R58" t="s">
        <v>267</v>
      </c>
    </row>
    <row r="59" spans="7:18">
      <c r="G59" t="s">
        <v>103</v>
      </c>
      <c r="H59" t="s">
        <v>171</v>
      </c>
      <c r="I59" t="e">
        <f>IF(HLOOKUP(H59,#REF!,2,0)&lt;&gt;"",1,0)</f>
        <v>#REF!</v>
      </c>
      <c r="Q59">
        <v>57</v>
      </c>
      <c r="R59" t="s">
        <v>267</v>
      </c>
    </row>
    <row r="60" spans="7:18">
      <c r="G60" t="s">
        <v>130</v>
      </c>
      <c r="H60" t="s">
        <v>171</v>
      </c>
      <c r="I60" t="e">
        <f>IF(HLOOKUP(H60,#REF!,2,0)&lt;&gt;"",1,0)</f>
        <v>#REF!</v>
      </c>
      <c r="Q60">
        <v>58</v>
      </c>
      <c r="R60" t="s">
        <v>267</v>
      </c>
    </row>
    <row r="61" spans="7:18">
      <c r="G61" t="s">
        <v>142</v>
      </c>
      <c r="H61" t="s">
        <v>171</v>
      </c>
      <c r="I61" t="e">
        <f>IF(HLOOKUP(H61,#REF!,2,0)&lt;&gt;"",1,0)</f>
        <v>#REF!</v>
      </c>
      <c r="Q61">
        <v>59</v>
      </c>
      <c r="R61" t="s">
        <v>267</v>
      </c>
    </row>
    <row r="62" spans="7:18">
      <c r="G62" t="s">
        <v>47</v>
      </c>
      <c r="H62" t="s">
        <v>171</v>
      </c>
      <c r="I62" t="e">
        <f>IF(HLOOKUP(H62,#REF!,2,0)&lt;&gt;"",1,0)</f>
        <v>#REF!</v>
      </c>
      <c r="Q62">
        <v>60</v>
      </c>
      <c r="R62" t="s">
        <v>267</v>
      </c>
    </row>
    <row r="63" spans="7:18">
      <c r="G63" t="s">
        <v>164</v>
      </c>
      <c r="H63" t="s">
        <v>171</v>
      </c>
      <c r="I63" t="e">
        <f>IF(HLOOKUP(H63,#REF!,2,0)&lt;&gt;"",1,0)</f>
        <v>#REF!</v>
      </c>
      <c r="Q63">
        <v>61</v>
      </c>
      <c r="R63" t="s">
        <v>265</v>
      </c>
    </row>
    <row r="64" spans="7:18">
      <c r="G64" t="s">
        <v>150</v>
      </c>
      <c r="H64" t="s">
        <v>171</v>
      </c>
      <c r="I64" t="e">
        <f>IF(HLOOKUP(H64,#REF!,2,0)&lt;&gt;"",1,0)</f>
        <v>#REF!</v>
      </c>
      <c r="Q64">
        <v>62</v>
      </c>
      <c r="R64" t="s">
        <v>266</v>
      </c>
    </row>
    <row r="65" spans="7:18">
      <c r="G65" t="s">
        <v>92</v>
      </c>
      <c r="H65" t="s">
        <v>171</v>
      </c>
      <c r="I65" t="e">
        <f>IF(HLOOKUP(H65,#REF!,2,0)&lt;&gt;"",1,0)</f>
        <v>#REF!</v>
      </c>
      <c r="Q65">
        <v>63</v>
      </c>
      <c r="R65" t="s">
        <v>266</v>
      </c>
    </row>
    <row r="66" spans="7:18">
      <c r="G66" t="s">
        <v>40</v>
      </c>
      <c r="H66" t="s">
        <v>171</v>
      </c>
      <c r="I66" t="e">
        <f>IF(HLOOKUP(H66,#REF!,2,0)&lt;&gt;"",1,0)</f>
        <v>#REF!</v>
      </c>
      <c r="Q66">
        <v>64</v>
      </c>
      <c r="R66" t="s">
        <v>266</v>
      </c>
    </row>
    <row r="67" spans="7:18">
      <c r="G67" t="s">
        <v>55</v>
      </c>
      <c r="H67" t="s">
        <v>171</v>
      </c>
      <c r="I67" t="e">
        <f>IF(HLOOKUP(H67,#REF!,2,0)&lt;&gt;"",1,0)</f>
        <v>#REF!</v>
      </c>
      <c r="Q67">
        <v>65</v>
      </c>
      <c r="R67" t="s">
        <v>267</v>
      </c>
    </row>
    <row r="68" spans="7:18">
      <c r="G68" t="s">
        <v>51</v>
      </c>
      <c r="H68" t="s">
        <v>171</v>
      </c>
      <c r="I68" t="e">
        <f>IF(HLOOKUP(H68,#REF!,2,0)&lt;&gt;"",1,0)</f>
        <v>#REF!</v>
      </c>
      <c r="Q68">
        <v>66</v>
      </c>
      <c r="R68" t="s">
        <v>267</v>
      </c>
    </row>
    <row r="69" spans="7:18">
      <c r="G69" t="s">
        <v>161</v>
      </c>
      <c r="H69" t="s">
        <v>171</v>
      </c>
      <c r="I69" t="e">
        <f>IF(HLOOKUP(H69,#REF!,2,0)&lt;&gt;"",1,0)</f>
        <v>#REF!</v>
      </c>
      <c r="Q69">
        <v>67</v>
      </c>
      <c r="R69" t="s">
        <v>267</v>
      </c>
    </row>
    <row r="70" spans="7:18">
      <c r="G70" t="s">
        <v>57</v>
      </c>
      <c r="H70" t="s">
        <v>171</v>
      </c>
      <c r="I70" t="e">
        <f>IF(HLOOKUP(H70,#REF!,2,0)&lt;&gt;"",1,0)</f>
        <v>#REF!</v>
      </c>
      <c r="Q70">
        <v>68</v>
      </c>
      <c r="R70" t="s">
        <v>267</v>
      </c>
    </row>
    <row r="71" spans="7:18">
      <c r="G71" t="s">
        <v>160</v>
      </c>
      <c r="H71" t="s">
        <v>171</v>
      </c>
      <c r="I71" t="e">
        <f>IF(HLOOKUP(H71,#REF!,2,0)&lt;&gt;"",1,0)</f>
        <v>#REF!</v>
      </c>
      <c r="Q71">
        <v>69</v>
      </c>
      <c r="R71" t="s">
        <v>267</v>
      </c>
    </row>
    <row r="72" spans="7:18">
      <c r="G72" t="s">
        <v>77</v>
      </c>
      <c r="H72" t="s">
        <v>171</v>
      </c>
      <c r="I72" t="e">
        <f>IF(HLOOKUP(H72,#REF!,2,0)&lt;&gt;"",1,0)</f>
        <v>#REF!</v>
      </c>
      <c r="Q72">
        <v>70</v>
      </c>
      <c r="R72" t="s">
        <v>267</v>
      </c>
    </row>
    <row r="73" spans="7:18">
      <c r="G73" t="s">
        <v>78</v>
      </c>
      <c r="H73" t="s">
        <v>171</v>
      </c>
      <c r="I73" t="e">
        <f>IF(HLOOKUP(H73,#REF!,2,0)&lt;&gt;"",1,0)</f>
        <v>#REF!</v>
      </c>
      <c r="Q73">
        <v>71</v>
      </c>
      <c r="R73" t="s">
        <v>265</v>
      </c>
    </row>
    <row r="74" spans="7:18">
      <c r="G74" t="s">
        <v>76</v>
      </c>
      <c r="H74" t="s">
        <v>171</v>
      </c>
      <c r="I74" t="e">
        <f>IF(HLOOKUP(H74,#REF!,2,0)&lt;&gt;"",1,0)</f>
        <v>#REF!</v>
      </c>
      <c r="Q74">
        <v>72</v>
      </c>
      <c r="R74" t="s">
        <v>266</v>
      </c>
    </row>
    <row r="75" spans="7:18">
      <c r="G75" t="s">
        <v>56</v>
      </c>
      <c r="H75" t="s">
        <v>171</v>
      </c>
      <c r="I75" t="e">
        <f>IF(HLOOKUP(H75,#REF!,2,0)&lt;&gt;"",1,0)</f>
        <v>#REF!</v>
      </c>
      <c r="Q75">
        <v>73</v>
      </c>
      <c r="R75" t="s">
        <v>266</v>
      </c>
    </row>
    <row r="76" spans="7:18">
      <c r="G76" t="s">
        <v>80</v>
      </c>
      <c r="H76" t="s">
        <v>171</v>
      </c>
      <c r="I76" t="e">
        <f>IF(HLOOKUP(H76,#REF!,2,0)&lt;&gt;"",1,0)</f>
        <v>#REF!</v>
      </c>
      <c r="Q76">
        <v>74</v>
      </c>
      <c r="R76" t="s">
        <v>266</v>
      </c>
    </row>
    <row r="77" spans="7:18">
      <c r="G77" t="s">
        <v>81</v>
      </c>
      <c r="H77" t="s">
        <v>171</v>
      </c>
      <c r="I77" t="e">
        <f>IF(HLOOKUP(H77,#REF!,2,0)&lt;&gt;"",1,0)</f>
        <v>#REF!</v>
      </c>
      <c r="Q77">
        <v>75</v>
      </c>
      <c r="R77" t="s">
        <v>267</v>
      </c>
    </row>
    <row r="78" spans="7:18">
      <c r="G78" t="s">
        <v>83</v>
      </c>
      <c r="H78" t="s">
        <v>171</v>
      </c>
      <c r="I78" t="e">
        <f>IF(HLOOKUP(H78,#REF!,2,0)&lt;&gt;"",1,0)</f>
        <v>#REF!</v>
      </c>
      <c r="Q78">
        <v>76</v>
      </c>
      <c r="R78" t="s">
        <v>267</v>
      </c>
    </row>
    <row r="79" spans="7:18">
      <c r="G79" t="s">
        <v>85</v>
      </c>
      <c r="H79" t="s">
        <v>171</v>
      </c>
      <c r="I79" t="e">
        <f>IF(HLOOKUP(H79,#REF!,2,0)&lt;&gt;"",1,0)</f>
        <v>#REF!</v>
      </c>
      <c r="Q79">
        <v>77</v>
      </c>
      <c r="R79" t="s">
        <v>267</v>
      </c>
    </row>
    <row r="80" spans="7:18">
      <c r="G80" t="s">
        <v>59</v>
      </c>
      <c r="H80" t="s">
        <v>171</v>
      </c>
      <c r="I80" t="e">
        <f>IF(HLOOKUP(H80,#REF!,2,0)&lt;&gt;"",1,0)</f>
        <v>#REF!</v>
      </c>
      <c r="Q80">
        <v>78</v>
      </c>
      <c r="R80" t="s">
        <v>267</v>
      </c>
    </row>
    <row r="81" spans="7:18">
      <c r="G81" t="s">
        <v>64</v>
      </c>
      <c r="H81" t="s">
        <v>171</v>
      </c>
      <c r="I81" t="e">
        <f>IF(HLOOKUP(H81,#REF!,2,0)&lt;&gt;"",1,0)</f>
        <v>#REF!</v>
      </c>
      <c r="Q81">
        <v>79</v>
      </c>
      <c r="R81" t="s">
        <v>267</v>
      </c>
    </row>
    <row r="82" spans="7:18">
      <c r="G82" t="s">
        <v>63</v>
      </c>
      <c r="H82" t="s">
        <v>171</v>
      </c>
      <c r="I82" t="e">
        <f>IF(HLOOKUP(H82,#REF!,2,0)&lt;&gt;"",1,0)</f>
        <v>#REF!</v>
      </c>
      <c r="Q82">
        <v>80</v>
      </c>
      <c r="R82" t="s">
        <v>267</v>
      </c>
    </row>
    <row r="83" spans="7:18">
      <c r="G83" t="s">
        <v>67</v>
      </c>
      <c r="H83" t="s">
        <v>171</v>
      </c>
      <c r="I83" t="e">
        <f>IF(HLOOKUP(H83,#REF!,2,0)&lt;&gt;"",1,0)</f>
        <v>#REF!</v>
      </c>
      <c r="Q83">
        <v>81</v>
      </c>
      <c r="R83" t="s">
        <v>265</v>
      </c>
    </row>
    <row r="84" spans="7:18">
      <c r="G84" t="s">
        <v>82</v>
      </c>
      <c r="H84" t="s">
        <v>171</v>
      </c>
      <c r="I84" t="e">
        <f>IF(HLOOKUP(H84,#REF!,2,0)&lt;&gt;"",1,0)</f>
        <v>#REF!</v>
      </c>
      <c r="Q84">
        <v>82</v>
      </c>
      <c r="R84" t="s">
        <v>266</v>
      </c>
    </row>
    <row r="85" spans="7:18">
      <c r="G85" t="s">
        <v>62</v>
      </c>
      <c r="H85" t="s">
        <v>171</v>
      </c>
      <c r="I85" t="e">
        <f>IF(HLOOKUP(H85,#REF!,2,0)&lt;&gt;"",1,0)</f>
        <v>#REF!</v>
      </c>
      <c r="Q85">
        <v>83</v>
      </c>
      <c r="R85" t="s">
        <v>266</v>
      </c>
    </row>
    <row r="86" spans="7:18">
      <c r="G86" t="s">
        <v>89</v>
      </c>
      <c r="H86" t="s">
        <v>171</v>
      </c>
      <c r="I86" t="e">
        <f>IF(HLOOKUP(H86,#REF!,2,0)&lt;&gt;"",1,0)</f>
        <v>#REF!</v>
      </c>
      <c r="Q86">
        <v>84</v>
      </c>
      <c r="R86" t="s">
        <v>266</v>
      </c>
    </row>
    <row r="87" spans="7:18">
      <c r="G87" t="s">
        <v>166</v>
      </c>
      <c r="H87" t="s">
        <v>171</v>
      </c>
      <c r="I87" t="e">
        <f>IF(HLOOKUP(H87,#REF!,2,0)&lt;&gt;"",1,0)</f>
        <v>#REF!</v>
      </c>
      <c r="Q87">
        <v>85</v>
      </c>
      <c r="R87" t="s">
        <v>267</v>
      </c>
    </row>
    <row r="88" spans="7:18">
      <c r="G88" t="s">
        <v>157</v>
      </c>
      <c r="H88" t="s">
        <v>171</v>
      </c>
      <c r="I88" t="e">
        <f>IF(HLOOKUP(H88,#REF!,2,0)&lt;&gt;"",1,0)</f>
        <v>#REF!</v>
      </c>
      <c r="Q88">
        <v>86</v>
      </c>
      <c r="R88" t="s">
        <v>267</v>
      </c>
    </row>
    <row r="89" spans="7:18">
      <c r="G89" t="s">
        <v>129</v>
      </c>
      <c r="H89" t="s">
        <v>171</v>
      </c>
      <c r="I89" t="e">
        <f>IF(HLOOKUP(H89,#REF!,2,0)&lt;&gt;"",1,0)</f>
        <v>#REF!</v>
      </c>
      <c r="Q89">
        <v>87</v>
      </c>
      <c r="R89" t="s">
        <v>267</v>
      </c>
    </row>
    <row r="90" spans="7:18">
      <c r="G90" t="s">
        <v>91</v>
      </c>
      <c r="H90" t="s">
        <v>171</v>
      </c>
      <c r="I90" t="e">
        <f>IF(HLOOKUP(H90,#REF!,2,0)&lt;&gt;"",1,0)</f>
        <v>#REF!</v>
      </c>
      <c r="Q90">
        <v>88</v>
      </c>
      <c r="R90" t="s">
        <v>267</v>
      </c>
    </row>
    <row r="91" spans="7:18">
      <c r="G91" t="s">
        <v>152</v>
      </c>
      <c r="H91" t="s">
        <v>171</v>
      </c>
      <c r="I91" t="e">
        <f>IF(HLOOKUP(H91,#REF!,2,0)&lt;&gt;"",1,0)</f>
        <v>#REF!</v>
      </c>
      <c r="Q91">
        <v>89</v>
      </c>
      <c r="R91" t="s">
        <v>267</v>
      </c>
    </row>
    <row r="92" spans="7:18">
      <c r="G92" t="s">
        <v>116</v>
      </c>
      <c r="H92" t="s">
        <v>171</v>
      </c>
      <c r="I92" t="e">
        <f>IF(HLOOKUP(H92,#REF!,2,0)&lt;&gt;"",1,0)</f>
        <v>#REF!</v>
      </c>
      <c r="Q92">
        <v>90</v>
      </c>
      <c r="R92" t="s">
        <v>267</v>
      </c>
    </row>
    <row r="93" spans="7:18">
      <c r="G93" t="s">
        <v>151</v>
      </c>
      <c r="H93" t="s">
        <v>171</v>
      </c>
      <c r="I93" t="e">
        <f>IF(HLOOKUP(H93,#REF!,2,0)&lt;&gt;"",1,0)</f>
        <v>#REF!</v>
      </c>
      <c r="Q93">
        <v>91</v>
      </c>
      <c r="R93" t="s">
        <v>265</v>
      </c>
    </row>
    <row r="94" spans="7:18">
      <c r="G94" t="s">
        <v>106</v>
      </c>
      <c r="H94" t="s">
        <v>171</v>
      </c>
      <c r="I94" t="e">
        <f>IF(HLOOKUP(H94,#REF!,2,0)&lt;&gt;"",1,0)</f>
        <v>#REF!</v>
      </c>
      <c r="Q94">
        <v>92</v>
      </c>
      <c r="R94" t="s">
        <v>266</v>
      </c>
    </row>
    <row r="95" spans="7:18">
      <c r="G95" t="s">
        <v>113</v>
      </c>
      <c r="H95" t="s">
        <v>171</v>
      </c>
      <c r="I95" t="e">
        <f>IF(HLOOKUP(H95,#REF!,2,0)&lt;&gt;"",1,0)</f>
        <v>#REF!</v>
      </c>
      <c r="Q95">
        <v>93</v>
      </c>
      <c r="R95" t="s">
        <v>266</v>
      </c>
    </row>
    <row r="96" spans="7:18">
      <c r="G96" t="s">
        <v>127</v>
      </c>
      <c r="H96" t="s">
        <v>171</v>
      </c>
      <c r="I96" t="e">
        <f>IF(HLOOKUP(H96,#REF!,2,0)&lt;&gt;"",1,0)</f>
        <v>#REF!</v>
      </c>
      <c r="Q96">
        <v>94</v>
      </c>
      <c r="R96" t="s">
        <v>266</v>
      </c>
    </row>
    <row r="97" spans="4:18">
      <c r="G97" t="s">
        <v>46</v>
      </c>
      <c r="H97" t="s">
        <v>171</v>
      </c>
      <c r="I97" t="e">
        <f>IF(HLOOKUP(H97,#REF!,2,0)&lt;&gt;"",1,0)</f>
        <v>#REF!</v>
      </c>
      <c r="Q97">
        <v>95</v>
      </c>
      <c r="R97" t="s">
        <v>267</v>
      </c>
    </row>
    <row r="98" spans="4:18">
      <c r="G98" t="s">
        <v>90</v>
      </c>
      <c r="H98" t="s">
        <v>171</v>
      </c>
      <c r="I98" t="e">
        <f>IF(HLOOKUP(H98,#REF!,2,0)&lt;&gt;"",1,0)</f>
        <v>#REF!</v>
      </c>
      <c r="Q98">
        <v>96</v>
      </c>
      <c r="R98" t="s">
        <v>267</v>
      </c>
    </row>
    <row r="99" spans="4:18">
      <c r="G99" t="s">
        <v>120</v>
      </c>
      <c r="H99" t="s">
        <v>171</v>
      </c>
      <c r="I99" t="e">
        <f>IF(HLOOKUP(H99,#REF!,2,0)&lt;&gt;"",1,0)</f>
        <v>#REF!</v>
      </c>
      <c r="Q99">
        <v>97</v>
      </c>
      <c r="R99" t="s">
        <v>267</v>
      </c>
    </row>
    <row r="100" spans="4:18">
      <c r="G100" t="s">
        <v>37</v>
      </c>
      <c r="H100" t="s">
        <v>171</v>
      </c>
      <c r="I100" t="e">
        <f>IF(HLOOKUP(H100,#REF!,2,0)&lt;&gt;"",1,0)</f>
        <v>#REF!</v>
      </c>
      <c r="Q100">
        <v>98</v>
      </c>
      <c r="R100" t="s">
        <v>267</v>
      </c>
    </row>
    <row r="101" spans="4:18">
      <c r="G101" t="s">
        <v>88</v>
      </c>
      <c r="H101" t="s">
        <v>171</v>
      </c>
      <c r="I101" t="e">
        <f>IF(HLOOKUP(H101,#REF!,2,0)&lt;&gt;"",1,0)</f>
        <v>#REF!</v>
      </c>
      <c r="Q101">
        <v>99</v>
      </c>
      <c r="R101" t="s">
        <v>267</v>
      </c>
    </row>
    <row r="102" spans="4:18">
      <c r="D102" s="3"/>
      <c r="G102" t="s">
        <v>45</v>
      </c>
      <c r="H102" t="s">
        <v>171</v>
      </c>
      <c r="I102" t="e">
        <f>IF(HLOOKUP(H102,#REF!,2,0)&lt;&gt;"",1,0)</f>
        <v>#REF!</v>
      </c>
      <c r="Q102">
        <v>100</v>
      </c>
      <c r="R102" t="s">
        <v>267</v>
      </c>
    </row>
    <row r="103" spans="4:18">
      <c r="D103" s="3"/>
      <c r="G103" t="s">
        <v>100</v>
      </c>
      <c r="H103" t="s">
        <v>171</v>
      </c>
      <c r="I103" t="e">
        <f>IF(HLOOKUP(H103,#REF!,2,0)&lt;&gt;"",1,0)</f>
        <v>#REF!</v>
      </c>
      <c r="Q103">
        <v>101</v>
      </c>
      <c r="R103" t="s">
        <v>265</v>
      </c>
    </row>
    <row r="104" spans="4:18">
      <c r="D104" s="3"/>
      <c r="G104" t="s">
        <v>79</v>
      </c>
      <c r="H104" t="s">
        <v>171</v>
      </c>
      <c r="I104" t="e">
        <f>IF(HLOOKUP(H104,#REF!,2,0)&lt;&gt;"",1,0)</f>
        <v>#REF!</v>
      </c>
      <c r="Q104">
        <v>102</v>
      </c>
      <c r="R104" t="s">
        <v>266</v>
      </c>
    </row>
    <row r="105" spans="4:18">
      <c r="D105" s="3"/>
      <c r="G105" t="s">
        <v>84</v>
      </c>
      <c r="H105" t="s">
        <v>171</v>
      </c>
      <c r="I105" t="e">
        <f>IF(HLOOKUP(H105,#REF!,2,0)&lt;&gt;"",1,0)</f>
        <v>#REF!</v>
      </c>
      <c r="Q105">
        <v>103</v>
      </c>
      <c r="R105" t="s">
        <v>266</v>
      </c>
    </row>
    <row r="106" spans="4:18">
      <c r="D106" s="3"/>
      <c r="G106" t="s">
        <v>72</v>
      </c>
      <c r="H106" t="s">
        <v>171</v>
      </c>
      <c r="I106" t="e">
        <f>IF(HLOOKUP(H106,#REF!,2,0)&lt;&gt;"",1,0)</f>
        <v>#REF!</v>
      </c>
      <c r="Q106">
        <v>104</v>
      </c>
      <c r="R106" t="s">
        <v>266</v>
      </c>
    </row>
    <row r="107" spans="4:18">
      <c r="D107" s="3"/>
      <c r="G107" t="s">
        <v>118</v>
      </c>
      <c r="H107" t="s">
        <v>171</v>
      </c>
      <c r="I107" t="e">
        <f>IF(HLOOKUP(H107,#REF!,2,0)&lt;&gt;"",1,0)</f>
        <v>#REF!</v>
      </c>
      <c r="Q107">
        <v>105</v>
      </c>
      <c r="R107" t="s">
        <v>267</v>
      </c>
    </row>
    <row r="108" spans="4:18">
      <c r="D108" s="3"/>
      <c r="G108" t="s">
        <v>148</v>
      </c>
      <c r="H108" t="s">
        <v>171</v>
      </c>
      <c r="I108" t="e">
        <f>IF(HLOOKUP(H108,#REF!,2,0)&lt;&gt;"",1,0)</f>
        <v>#REF!</v>
      </c>
      <c r="Q108">
        <v>106</v>
      </c>
      <c r="R108" t="s">
        <v>267</v>
      </c>
    </row>
    <row r="109" spans="4:18">
      <c r="D109" s="3"/>
      <c r="G109" t="s">
        <v>36</v>
      </c>
      <c r="H109" t="s">
        <v>171</v>
      </c>
      <c r="I109" t="e">
        <f>IF(HLOOKUP(H109,#REF!,2,0)&lt;&gt;"",1,0)</f>
        <v>#REF!</v>
      </c>
      <c r="Q109">
        <v>107</v>
      </c>
      <c r="R109" t="s">
        <v>267</v>
      </c>
    </row>
    <row r="110" spans="4:18">
      <c r="D110" s="3"/>
      <c r="G110" t="s">
        <v>110</v>
      </c>
      <c r="H110" t="s">
        <v>171</v>
      </c>
      <c r="I110" t="e">
        <f>IF(HLOOKUP(H110,#REF!,2,0)&lt;&gt;"",1,0)</f>
        <v>#REF!</v>
      </c>
      <c r="Q110">
        <v>108</v>
      </c>
      <c r="R110" t="s">
        <v>267</v>
      </c>
    </row>
    <row r="111" spans="4:18">
      <c r="D111" s="3"/>
      <c r="G111" t="s">
        <v>104</v>
      </c>
      <c r="H111" t="s">
        <v>171</v>
      </c>
      <c r="I111" t="e">
        <f>IF(HLOOKUP(H111,#REF!,2,0)&lt;&gt;"",1,0)</f>
        <v>#REF!</v>
      </c>
      <c r="Q111">
        <v>109</v>
      </c>
      <c r="R111" t="s">
        <v>267</v>
      </c>
    </row>
    <row r="112" spans="4:18">
      <c r="D112" s="3"/>
      <c r="G112" t="s">
        <v>107</v>
      </c>
      <c r="H112" t="s">
        <v>171</v>
      </c>
      <c r="I112" t="e">
        <f>IF(HLOOKUP(H112,#REF!,2,0)&lt;&gt;"",1,0)</f>
        <v>#REF!</v>
      </c>
      <c r="Q112">
        <v>110</v>
      </c>
      <c r="R112" t="s">
        <v>267</v>
      </c>
    </row>
    <row r="113" spans="4:18">
      <c r="D113" s="3"/>
      <c r="G113" t="s">
        <v>117</v>
      </c>
      <c r="H113" t="s">
        <v>171</v>
      </c>
      <c r="I113" t="e">
        <f>IF(HLOOKUP(H113,#REF!,2,0)&lt;&gt;"",1,0)</f>
        <v>#REF!</v>
      </c>
      <c r="Q113">
        <v>111</v>
      </c>
      <c r="R113" t="s">
        <v>265</v>
      </c>
    </row>
    <row r="114" spans="4:18">
      <c r="D114" s="3"/>
      <c r="G114" t="s">
        <v>101</v>
      </c>
      <c r="H114" t="s">
        <v>171</v>
      </c>
      <c r="I114" t="e">
        <f>IF(HLOOKUP(H114,#REF!,2,0)&lt;&gt;"",1,0)</f>
        <v>#REF!</v>
      </c>
      <c r="Q114">
        <v>112</v>
      </c>
      <c r="R114" t="s">
        <v>266</v>
      </c>
    </row>
    <row r="115" spans="4:18">
      <c r="D115" s="3"/>
      <c r="G115" t="s">
        <v>105</v>
      </c>
      <c r="H115" t="s">
        <v>171</v>
      </c>
      <c r="I115" t="e">
        <f>IF(HLOOKUP(H115,#REF!,2,0)&lt;&gt;"",1,0)</f>
        <v>#REF!</v>
      </c>
      <c r="Q115">
        <v>113</v>
      </c>
      <c r="R115" t="s">
        <v>266</v>
      </c>
    </row>
    <row r="116" spans="4:18">
      <c r="D116" s="3"/>
      <c r="G116" t="s">
        <v>112</v>
      </c>
      <c r="H116" t="s">
        <v>171</v>
      </c>
      <c r="I116" t="e">
        <f>IF(HLOOKUP(H116,#REF!,2,0)&lt;&gt;"",1,0)</f>
        <v>#REF!</v>
      </c>
      <c r="Q116">
        <v>114</v>
      </c>
      <c r="R116" t="s">
        <v>266</v>
      </c>
    </row>
    <row r="117" spans="4:18">
      <c r="D117" s="3"/>
      <c r="G117" t="s">
        <v>156</v>
      </c>
      <c r="H117" t="s">
        <v>171</v>
      </c>
      <c r="I117" t="e">
        <f>IF(HLOOKUP(H117,#REF!,2,0)&lt;&gt;"",1,0)</f>
        <v>#REF!</v>
      </c>
      <c r="Q117">
        <v>115</v>
      </c>
      <c r="R117" t="s">
        <v>267</v>
      </c>
    </row>
    <row r="118" spans="4:18">
      <c r="D118" s="3"/>
      <c r="G118" t="s">
        <v>50</v>
      </c>
      <c r="H118" t="s">
        <v>171</v>
      </c>
      <c r="I118" t="e">
        <f>IF(HLOOKUP(H118,#REF!,2,0)&lt;&gt;"",1,0)</f>
        <v>#REF!</v>
      </c>
      <c r="Q118">
        <v>116</v>
      </c>
      <c r="R118" t="s">
        <v>267</v>
      </c>
    </row>
    <row r="119" spans="4:18">
      <c r="D119" s="3"/>
      <c r="G119" t="s">
        <v>163</v>
      </c>
      <c r="H119" t="s">
        <v>171</v>
      </c>
      <c r="I119" t="e">
        <f>IF(HLOOKUP(H119,#REF!,2,0)&lt;&gt;"",1,0)</f>
        <v>#REF!</v>
      </c>
      <c r="Q119">
        <v>117</v>
      </c>
      <c r="R119" t="s">
        <v>267</v>
      </c>
    </row>
    <row r="120" spans="4:18">
      <c r="D120" s="3"/>
      <c r="G120" t="s">
        <v>49</v>
      </c>
      <c r="H120" t="s">
        <v>171</v>
      </c>
      <c r="I120" t="e">
        <f>IF(HLOOKUP(H120,#REF!,2,0)&lt;&gt;"",1,0)</f>
        <v>#REF!</v>
      </c>
      <c r="Q120">
        <v>118</v>
      </c>
      <c r="R120" t="s">
        <v>267</v>
      </c>
    </row>
    <row r="121" spans="4:18">
      <c r="D121" s="3"/>
      <c r="G121" t="s">
        <v>98</v>
      </c>
      <c r="H121" t="s">
        <v>171</v>
      </c>
      <c r="I121" t="e">
        <f>IF(HLOOKUP(H121,#REF!,2,0)&lt;&gt;"",1,0)</f>
        <v>#REF!</v>
      </c>
      <c r="Q121">
        <v>119</v>
      </c>
      <c r="R121" t="s">
        <v>267</v>
      </c>
    </row>
    <row r="122" spans="4:18">
      <c r="D122" s="3"/>
      <c r="G122" t="s">
        <v>154</v>
      </c>
      <c r="H122" t="s">
        <v>171</v>
      </c>
      <c r="I122" t="e">
        <f>IF(HLOOKUP(H122,#REF!,2,0)&lt;&gt;"",1,0)</f>
        <v>#REF!</v>
      </c>
      <c r="Q122">
        <v>120</v>
      </c>
      <c r="R122" t="s">
        <v>267</v>
      </c>
    </row>
    <row r="123" spans="4:18">
      <c r="D123" s="3"/>
      <c r="G123" t="s">
        <v>114</v>
      </c>
      <c r="H123" t="s">
        <v>171</v>
      </c>
      <c r="I123" t="e">
        <f>IF(HLOOKUP(H123,#REF!,2,0)&lt;&gt;"",1,0)</f>
        <v>#REF!</v>
      </c>
      <c r="Q123">
        <v>121</v>
      </c>
      <c r="R123" t="s">
        <v>265</v>
      </c>
    </row>
    <row r="124" spans="4:18">
      <c r="D124" s="3"/>
      <c r="G124" t="s">
        <v>115</v>
      </c>
      <c r="H124" t="s">
        <v>171</v>
      </c>
      <c r="I124" t="e">
        <f>IF(HLOOKUP(H124,#REF!,2,0)&lt;&gt;"",1,0)</f>
        <v>#REF!</v>
      </c>
      <c r="Q124">
        <v>122</v>
      </c>
      <c r="R124" t="s">
        <v>266</v>
      </c>
    </row>
    <row r="125" spans="4:18">
      <c r="D125" s="3"/>
      <c r="G125" t="s">
        <v>167</v>
      </c>
      <c r="H125" t="s">
        <v>171</v>
      </c>
      <c r="I125" t="e">
        <f>IF(HLOOKUP(H125,#REF!,2,0)&lt;&gt;"",1,0)</f>
        <v>#REF!</v>
      </c>
      <c r="Q125">
        <v>123</v>
      </c>
      <c r="R125" t="s">
        <v>266</v>
      </c>
    </row>
    <row r="126" spans="4:18">
      <c r="D126" s="3"/>
      <c r="G126" t="s">
        <v>144</v>
      </c>
      <c r="H126" t="s">
        <v>171</v>
      </c>
      <c r="I126" t="e">
        <f>IF(HLOOKUP(H126,#REF!,2,0)&lt;&gt;"",1,0)</f>
        <v>#REF!</v>
      </c>
      <c r="Q126">
        <v>124</v>
      </c>
      <c r="R126" t="s">
        <v>266</v>
      </c>
    </row>
    <row r="127" spans="4:18">
      <c r="D127" s="3"/>
      <c r="G127" t="s">
        <v>128</v>
      </c>
      <c r="H127" t="s">
        <v>171</v>
      </c>
      <c r="I127" t="e">
        <f>IF(HLOOKUP(H127,#REF!,2,0)&lt;&gt;"",1,0)</f>
        <v>#REF!</v>
      </c>
      <c r="Q127">
        <v>125</v>
      </c>
      <c r="R127" t="s">
        <v>267</v>
      </c>
    </row>
    <row r="128" spans="4:18">
      <c r="D128" s="3"/>
      <c r="G128" t="s">
        <v>155</v>
      </c>
      <c r="H128" t="s">
        <v>171</v>
      </c>
      <c r="I128" t="e">
        <f>IF(HLOOKUP(H128,#REF!,2,0)&lt;&gt;"",1,0)</f>
        <v>#REF!</v>
      </c>
      <c r="Q128">
        <v>126</v>
      </c>
      <c r="R128" t="s">
        <v>267</v>
      </c>
    </row>
    <row r="129" spans="4:18">
      <c r="D129" s="3"/>
      <c r="G129" t="s">
        <v>75</v>
      </c>
      <c r="H129" t="s">
        <v>171</v>
      </c>
      <c r="I129" t="e">
        <f>IF(HLOOKUP(H129,#REF!,2,0)&lt;&gt;"",1,0)</f>
        <v>#REF!</v>
      </c>
      <c r="Q129">
        <v>127</v>
      </c>
      <c r="R129" t="s">
        <v>267</v>
      </c>
    </row>
    <row r="130" spans="4:18">
      <c r="D130" s="3"/>
      <c r="G130" t="s">
        <v>109</v>
      </c>
      <c r="H130" t="s">
        <v>171</v>
      </c>
      <c r="I130" t="e">
        <f>IF(HLOOKUP(H130,#REF!,2,0)&lt;&gt;"",1,0)</f>
        <v>#REF!</v>
      </c>
      <c r="Q130">
        <v>128</v>
      </c>
      <c r="R130" t="s">
        <v>267</v>
      </c>
    </row>
    <row r="131" spans="4:18">
      <c r="D131" s="3"/>
      <c r="G131" t="s">
        <v>74</v>
      </c>
      <c r="H131" t="s">
        <v>171</v>
      </c>
      <c r="I131" t="e">
        <f>IF(HLOOKUP(H131,#REF!,2,0)&lt;&gt;"",1,0)</f>
        <v>#REF!</v>
      </c>
      <c r="Q131">
        <v>129</v>
      </c>
      <c r="R131" t="s">
        <v>267</v>
      </c>
    </row>
    <row r="132" spans="4:18">
      <c r="D132" s="3"/>
      <c r="G132" t="s">
        <v>138</v>
      </c>
      <c r="H132" t="s">
        <v>171</v>
      </c>
      <c r="I132" t="e">
        <f>IF(HLOOKUP(H132,#REF!,2,0)&lt;&gt;"",1,0)</f>
        <v>#REF!</v>
      </c>
      <c r="Q132">
        <v>130</v>
      </c>
      <c r="R132" t="s">
        <v>267</v>
      </c>
    </row>
    <row r="133" spans="4:18">
      <c r="D133" s="3"/>
      <c r="G133" t="s">
        <v>66</v>
      </c>
      <c r="H133" t="s">
        <v>171</v>
      </c>
      <c r="I133" t="e">
        <f>IF(HLOOKUP(H133,#REF!,2,0)&lt;&gt;"",1,0)</f>
        <v>#REF!</v>
      </c>
      <c r="Q133">
        <v>131</v>
      </c>
      <c r="R133" t="s">
        <v>265</v>
      </c>
    </row>
    <row r="134" spans="4:18">
      <c r="D134" s="3"/>
      <c r="G134" t="s">
        <v>126</v>
      </c>
      <c r="H134" t="s">
        <v>171</v>
      </c>
      <c r="I134" t="e">
        <f>IF(HLOOKUP(H134,#REF!,2,0)&lt;&gt;"",1,0)</f>
        <v>#REF!</v>
      </c>
      <c r="Q134">
        <v>132</v>
      </c>
      <c r="R134" t="s">
        <v>266</v>
      </c>
    </row>
    <row r="135" spans="4:18">
      <c r="D135" s="3"/>
      <c r="G135" t="s">
        <v>132</v>
      </c>
      <c r="H135" t="s">
        <v>171</v>
      </c>
      <c r="I135" t="e">
        <f>IF(HLOOKUP(H135,#REF!,2,0)&lt;&gt;"",1,0)</f>
        <v>#REF!</v>
      </c>
      <c r="Q135">
        <v>133</v>
      </c>
      <c r="R135" t="s">
        <v>266</v>
      </c>
    </row>
    <row r="136" spans="4:18">
      <c r="D136" s="3"/>
      <c r="G136" t="s">
        <v>159</v>
      </c>
      <c r="H136" t="s">
        <v>171</v>
      </c>
      <c r="I136" t="e">
        <f>IF(HLOOKUP(H136,#REF!,2,0)&lt;&gt;"",1,0)</f>
        <v>#REF!</v>
      </c>
      <c r="Q136">
        <v>134</v>
      </c>
      <c r="R136" t="s">
        <v>266</v>
      </c>
    </row>
    <row r="137" spans="4:18">
      <c r="D137" s="3"/>
      <c r="G137" t="s">
        <v>123</v>
      </c>
      <c r="H137" t="s">
        <v>171</v>
      </c>
      <c r="I137" t="e">
        <f>IF(HLOOKUP(H137,#REF!,2,0)&lt;&gt;"",1,0)</f>
        <v>#REF!</v>
      </c>
      <c r="Q137">
        <v>135</v>
      </c>
      <c r="R137" t="s">
        <v>267</v>
      </c>
    </row>
    <row r="138" spans="4:18">
      <c r="D138" s="3"/>
      <c r="G138" t="s">
        <v>173</v>
      </c>
      <c r="H138" t="s">
        <v>171</v>
      </c>
      <c r="I138" t="e">
        <f>IF(HLOOKUP(H138,#REF!,2,0)&lt;&gt;"",1,0)</f>
        <v>#REF!</v>
      </c>
      <c r="Q138">
        <v>136</v>
      </c>
      <c r="R138" t="s">
        <v>267</v>
      </c>
    </row>
    <row r="139" spans="4:18">
      <c r="D139" s="3"/>
      <c r="G139" t="s">
        <v>174</v>
      </c>
      <c r="H139" t="s">
        <v>171</v>
      </c>
      <c r="I139" t="e">
        <f>IF(HLOOKUP(H139,#REF!,2,0)&lt;&gt;"",1,0)</f>
        <v>#REF!</v>
      </c>
      <c r="Q139">
        <v>137</v>
      </c>
      <c r="R139" t="s">
        <v>267</v>
      </c>
    </row>
    <row r="140" spans="4:18">
      <c r="D140" s="3"/>
      <c r="G140" t="s">
        <v>175</v>
      </c>
      <c r="H140" t="s">
        <v>171</v>
      </c>
      <c r="I140" t="e">
        <f>IF(HLOOKUP(H140,#REF!,2,0)&lt;&gt;"",1,0)</f>
        <v>#REF!</v>
      </c>
      <c r="Q140">
        <v>138</v>
      </c>
      <c r="R140" t="s">
        <v>267</v>
      </c>
    </row>
    <row r="141" spans="4:18">
      <c r="D141" s="3"/>
      <c r="G141" t="s">
        <v>196</v>
      </c>
      <c r="H141" t="s">
        <v>171</v>
      </c>
      <c r="I141" t="e">
        <f>IF(HLOOKUP(H141,#REF!,2,0)&lt;&gt;"",1,0)</f>
        <v>#REF!</v>
      </c>
      <c r="Q141">
        <v>139</v>
      </c>
      <c r="R141" t="s">
        <v>267</v>
      </c>
    </row>
    <row r="142" spans="4:18">
      <c r="D142" s="3"/>
      <c r="G142" t="s">
        <v>176</v>
      </c>
      <c r="H142" t="s">
        <v>171</v>
      </c>
      <c r="I142" t="e">
        <f>IF(HLOOKUP(H142,#REF!,2,0)&lt;&gt;"",1,0)</f>
        <v>#REF!</v>
      </c>
      <c r="Q142">
        <v>140</v>
      </c>
      <c r="R142" t="s">
        <v>267</v>
      </c>
    </row>
    <row r="143" spans="4:18">
      <c r="D143" s="3"/>
      <c r="G143" t="s">
        <v>136</v>
      </c>
      <c r="H143" t="s">
        <v>171</v>
      </c>
      <c r="I143" t="e">
        <f>IF(HLOOKUP(H143,#REF!,2,0)&lt;&gt;"",1,0)</f>
        <v>#REF!</v>
      </c>
      <c r="Q143">
        <v>141</v>
      </c>
      <c r="R143" t="s">
        <v>265</v>
      </c>
    </row>
    <row r="144" spans="4:18">
      <c r="D144" s="3"/>
      <c r="G144" t="s">
        <v>137</v>
      </c>
      <c r="H144" t="s">
        <v>171</v>
      </c>
      <c r="I144" t="e">
        <f>IF(HLOOKUP(H144,#REF!,2,0)&lt;&gt;"",1,0)</f>
        <v>#REF!</v>
      </c>
      <c r="Q144">
        <v>142</v>
      </c>
      <c r="R144" t="s">
        <v>266</v>
      </c>
    </row>
    <row r="145" spans="4:18">
      <c r="D145" s="3"/>
      <c r="G145" t="s">
        <v>131</v>
      </c>
      <c r="H145" t="s">
        <v>171</v>
      </c>
      <c r="I145" t="e">
        <f>IF(HLOOKUP(H145,#REF!,2,0)&lt;&gt;"",1,0)</f>
        <v>#REF!</v>
      </c>
      <c r="Q145">
        <v>143</v>
      </c>
      <c r="R145" t="s">
        <v>266</v>
      </c>
    </row>
    <row r="146" spans="4:18">
      <c r="D146" s="3"/>
      <c r="G146" t="s">
        <v>140</v>
      </c>
      <c r="H146" t="s">
        <v>171</v>
      </c>
      <c r="I146" t="e">
        <f>IF(HLOOKUP(H146,#REF!,2,0)&lt;&gt;"",1,0)</f>
        <v>#REF!</v>
      </c>
      <c r="Q146">
        <v>144</v>
      </c>
      <c r="R146" t="s">
        <v>266</v>
      </c>
    </row>
    <row r="147" spans="4:18">
      <c r="D147" s="3"/>
      <c r="G147" t="s">
        <v>65</v>
      </c>
      <c r="H147" t="s">
        <v>171</v>
      </c>
      <c r="I147" t="e">
        <f>IF(HLOOKUP(H147,#REF!,2,0)&lt;&gt;"",1,0)</f>
        <v>#REF!</v>
      </c>
      <c r="Q147">
        <v>145</v>
      </c>
      <c r="R147" t="s">
        <v>267</v>
      </c>
    </row>
    <row r="148" spans="4:18">
      <c r="D148" s="3"/>
      <c r="G148" t="s">
        <v>149</v>
      </c>
      <c r="H148" t="s">
        <v>171</v>
      </c>
      <c r="I148" t="e">
        <f>IF(HLOOKUP(H148,#REF!,2,0)&lt;&gt;"",1,0)</f>
        <v>#REF!</v>
      </c>
      <c r="Q148">
        <v>146</v>
      </c>
      <c r="R148" t="s">
        <v>267</v>
      </c>
    </row>
    <row r="149" spans="4:18">
      <c r="D149" s="3"/>
      <c r="G149" t="s">
        <v>141</v>
      </c>
      <c r="H149" t="s">
        <v>171</v>
      </c>
      <c r="I149" t="e">
        <f>IF(HLOOKUP(H149,#REF!,2,0)&lt;&gt;"",1,0)</f>
        <v>#REF!</v>
      </c>
      <c r="Q149">
        <v>147</v>
      </c>
      <c r="R149" t="s">
        <v>267</v>
      </c>
    </row>
    <row r="150" spans="4:18">
      <c r="D150" s="3"/>
      <c r="G150" t="s">
        <v>237</v>
      </c>
      <c r="H150" t="s">
        <v>171</v>
      </c>
      <c r="I150" t="e">
        <f>IF(HLOOKUP(H150,#REF!,2,0)&lt;&gt;"",1,0)</f>
        <v>#REF!</v>
      </c>
      <c r="Q150">
        <v>148</v>
      </c>
      <c r="R150" t="s">
        <v>267</v>
      </c>
    </row>
    <row r="151" spans="4:18">
      <c r="D151" s="3"/>
      <c r="G151" t="s">
        <v>198</v>
      </c>
      <c r="H151" t="s">
        <v>171</v>
      </c>
      <c r="I151" t="e">
        <f>IF(HLOOKUP(H151,#REF!,2,0)&lt;&gt;"",1,0)</f>
        <v>#REF!</v>
      </c>
      <c r="Q151">
        <v>149</v>
      </c>
      <c r="R151" t="s">
        <v>267</v>
      </c>
    </row>
    <row r="152" spans="4:18">
      <c r="D152" s="3"/>
      <c r="G152" t="s">
        <v>199</v>
      </c>
      <c r="H152" t="s">
        <v>171</v>
      </c>
      <c r="I152" t="e">
        <f>IF(HLOOKUP(H152,#REF!,2,0)&lt;&gt;"",1,0)</f>
        <v>#REF!</v>
      </c>
      <c r="Q152">
        <v>150</v>
      </c>
      <c r="R152" t="s">
        <v>267</v>
      </c>
    </row>
    <row r="153" spans="4:18">
      <c r="D153" s="3"/>
      <c r="G153" t="s">
        <v>200</v>
      </c>
      <c r="H153" t="s">
        <v>171</v>
      </c>
      <c r="I153" t="e">
        <f>IF(HLOOKUP(H153,#REF!,2,0)&lt;&gt;"",1,0)</f>
        <v>#REF!</v>
      </c>
      <c r="Q153">
        <v>151</v>
      </c>
      <c r="R153" t="s">
        <v>265</v>
      </c>
    </row>
    <row r="154" spans="4:18">
      <c r="D154" s="3"/>
      <c r="G154" t="s">
        <v>201</v>
      </c>
      <c r="H154" t="s">
        <v>171</v>
      </c>
      <c r="I154" t="e">
        <f>IF(HLOOKUP(H154,#REF!,2,0)&lt;&gt;"",1,0)</f>
        <v>#REF!</v>
      </c>
      <c r="Q154">
        <v>152</v>
      </c>
      <c r="R154" t="s">
        <v>266</v>
      </c>
    </row>
    <row r="155" spans="4:18">
      <c r="D155" s="3"/>
      <c r="G155" t="s">
        <v>239</v>
      </c>
      <c r="H155" t="s">
        <v>171</v>
      </c>
      <c r="I155" t="e">
        <f>IF(HLOOKUP(H155,#REF!,2,0)&lt;&gt;"",1,0)</f>
        <v>#REF!</v>
      </c>
      <c r="Q155">
        <v>153</v>
      </c>
      <c r="R155" t="s">
        <v>266</v>
      </c>
    </row>
    <row r="156" spans="4:18">
      <c r="D156" s="3"/>
      <c r="G156" t="s">
        <v>240</v>
      </c>
      <c r="H156" t="s">
        <v>171</v>
      </c>
      <c r="I156" t="e">
        <f>IF(HLOOKUP(H156,#REF!,2,0)&lt;&gt;"",1,0)</f>
        <v>#REF!</v>
      </c>
      <c r="Q156">
        <v>154</v>
      </c>
      <c r="R156" t="s">
        <v>266</v>
      </c>
    </row>
    <row r="157" spans="4:18">
      <c r="D157" s="3"/>
      <c r="G157" t="s">
        <v>172</v>
      </c>
      <c r="H157" t="s">
        <v>171</v>
      </c>
      <c r="I157" t="e">
        <f>IF(HLOOKUP(H157,#REF!,2,0)&lt;&gt;"",1,0)</f>
        <v>#REF!</v>
      </c>
      <c r="Q157">
        <v>155</v>
      </c>
      <c r="R157" t="s">
        <v>267</v>
      </c>
    </row>
    <row r="158" spans="4:18">
      <c r="D158" s="3"/>
      <c r="G158" t="s">
        <v>241</v>
      </c>
      <c r="H158" t="s">
        <v>171</v>
      </c>
      <c r="I158" t="e">
        <f>IF(HLOOKUP(H158,#REF!,2,0)&lt;&gt;"",1,0)</f>
        <v>#REF!</v>
      </c>
      <c r="Q158">
        <v>156</v>
      </c>
      <c r="R158" t="s">
        <v>267</v>
      </c>
    </row>
    <row r="159" spans="4:18">
      <c r="D159" s="3"/>
      <c r="G159" t="s">
        <v>242</v>
      </c>
      <c r="H159" t="s">
        <v>171</v>
      </c>
      <c r="I159" t="e">
        <f>IF(HLOOKUP(H159,#REF!,2,0)&lt;&gt;"",1,0)</f>
        <v>#REF!</v>
      </c>
      <c r="Q159">
        <v>157</v>
      </c>
      <c r="R159" t="s">
        <v>267</v>
      </c>
    </row>
    <row r="160" spans="4:18">
      <c r="D160" s="3"/>
      <c r="G160" t="s">
        <v>243</v>
      </c>
      <c r="H160" t="s">
        <v>171</v>
      </c>
      <c r="I160" t="e">
        <f>IF(HLOOKUP(H160,#REF!,2,0)&lt;&gt;"",1,0)</f>
        <v>#REF!</v>
      </c>
      <c r="Q160">
        <v>158</v>
      </c>
      <c r="R160" t="s">
        <v>267</v>
      </c>
    </row>
    <row r="161" spans="4:18">
      <c r="D161" s="3"/>
      <c r="G161" t="s">
        <v>244</v>
      </c>
      <c r="H161" t="s">
        <v>171</v>
      </c>
      <c r="I161" t="e">
        <f>IF(HLOOKUP(H161,#REF!,2,0)&lt;&gt;"",1,0)</f>
        <v>#REF!</v>
      </c>
      <c r="Q161">
        <v>159</v>
      </c>
      <c r="R161" t="s">
        <v>267</v>
      </c>
    </row>
    <row r="162" spans="4:18">
      <c r="D162" s="3"/>
      <c r="G162" t="s">
        <v>245</v>
      </c>
      <c r="H162" t="s">
        <v>171</v>
      </c>
      <c r="I162" t="e">
        <f>IF(HLOOKUP(H162,#REF!,2,0)&lt;&gt;"",1,0)</f>
        <v>#REF!</v>
      </c>
      <c r="Q162">
        <v>160</v>
      </c>
      <c r="R162" t="s">
        <v>267</v>
      </c>
    </row>
    <row r="163" spans="4:18">
      <c r="D163" s="3"/>
      <c r="G163" t="s">
        <v>246</v>
      </c>
      <c r="H163" t="s">
        <v>171</v>
      </c>
      <c r="I163" t="e">
        <f>IF(HLOOKUP(H163,#REF!,2,0)&lt;&gt;"",1,0)</f>
        <v>#REF!</v>
      </c>
      <c r="Q163">
        <v>161</v>
      </c>
      <c r="R163" t="s">
        <v>265</v>
      </c>
    </row>
    <row r="164" spans="4:18">
      <c r="D164" s="3"/>
      <c r="G164" t="s">
        <v>238</v>
      </c>
      <c r="H164" t="s">
        <v>171</v>
      </c>
      <c r="I164" t="e">
        <f>IF(HLOOKUP(H164,#REF!,2,0)&lt;&gt;"",1,0)</f>
        <v>#REF!</v>
      </c>
      <c r="Q164">
        <v>162</v>
      </c>
      <c r="R164" t="s">
        <v>266</v>
      </c>
    </row>
    <row r="165" spans="4:18">
      <c r="D165" s="3"/>
      <c r="G165" t="s">
        <v>248</v>
      </c>
      <c r="H165" t="s">
        <v>171</v>
      </c>
      <c r="I165" t="e">
        <f>IF(HLOOKUP(H165,#REF!,2,0)&lt;&gt;"",1,0)</f>
        <v>#REF!</v>
      </c>
      <c r="Q165">
        <v>163</v>
      </c>
      <c r="R165" t="s">
        <v>266</v>
      </c>
    </row>
    <row r="166" spans="4:18">
      <c r="D166" s="3"/>
      <c r="G166" t="s">
        <v>249</v>
      </c>
      <c r="H166" t="s">
        <v>171</v>
      </c>
      <c r="I166" t="e">
        <f>IF(HLOOKUP(H166,#REF!,2,0)&lt;&gt;"",1,0)</f>
        <v>#REF!</v>
      </c>
      <c r="Q166">
        <v>164</v>
      </c>
      <c r="R166" t="s">
        <v>266</v>
      </c>
    </row>
    <row r="167" spans="4:18">
      <c r="D167" s="3"/>
      <c r="G167" t="s">
        <v>273</v>
      </c>
      <c r="H167" t="s">
        <v>171</v>
      </c>
      <c r="I167" t="e">
        <f>IF(HLOOKUP(H167,#REF!,2,0)&lt;&gt;"",1,0)</f>
        <v>#REF!</v>
      </c>
      <c r="Q167">
        <v>165</v>
      </c>
      <c r="R167" t="s">
        <v>267</v>
      </c>
    </row>
    <row r="168" spans="4:18">
      <c r="D168" s="3"/>
      <c r="G168" t="s">
        <v>272</v>
      </c>
      <c r="H168" t="s">
        <v>171</v>
      </c>
      <c r="I168" t="e">
        <f>IF(HLOOKUP(H168,#REF!,2,0)&lt;&gt;"",1,0)</f>
        <v>#REF!</v>
      </c>
      <c r="Q168">
        <v>166</v>
      </c>
      <c r="R168" t="s">
        <v>267</v>
      </c>
    </row>
    <row r="169" spans="4:18">
      <c r="D169" s="3"/>
      <c r="G169" t="s">
        <v>281</v>
      </c>
      <c r="H169" t="s">
        <v>171</v>
      </c>
      <c r="I169" t="e">
        <f>IF(HLOOKUP(H169,#REF!,2,0)&lt;&gt;"",1,0)</f>
        <v>#REF!</v>
      </c>
      <c r="Q169">
        <v>167</v>
      </c>
      <c r="R169" t="s">
        <v>267</v>
      </c>
    </row>
    <row r="170" spans="4:18">
      <c r="D170" s="3"/>
      <c r="G170" t="s">
        <v>282</v>
      </c>
      <c r="H170" t="s">
        <v>171</v>
      </c>
      <c r="I170" t="e">
        <f>IF(HLOOKUP(H170,#REF!,2,0)&lt;&gt;"",1,0)</f>
        <v>#REF!</v>
      </c>
      <c r="Q170">
        <v>168</v>
      </c>
      <c r="R170" t="s">
        <v>267</v>
      </c>
    </row>
    <row r="171" spans="4:18">
      <c r="D171" s="3"/>
      <c r="G171" t="s">
        <v>284</v>
      </c>
      <c r="H171" t="s">
        <v>171</v>
      </c>
      <c r="I171" t="e">
        <f>IF(HLOOKUP(H171,#REF!,2,0)&lt;&gt;"",1,0)</f>
        <v>#REF!</v>
      </c>
      <c r="Q171">
        <v>169</v>
      </c>
      <c r="R171" t="s">
        <v>267</v>
      </c>
    </row>
    <row r="172" spans="4:18">
      <c r="D172" s="3"/>
      <c r="G172" t="s">
        <v>283</v>
      </c>
      <c r="H172" t="s">
        <v>171</v>
      </c>
      <c r="I172" t="e">
        <f>IF(HLOOKUP(H172,#REF!,2,0)&lt;&gt;"",1,0)</f>
        <v>#REF!</v>
      </c>
      <c r="Q172">
        <v>170</v>
      </c>
      <c r="R172" t="s">
        <v>267</v>
      </c>
    </row>
    <row r="173" spans="4:18">
      <c r="D173" s="3"/>
      <c r="G173" t="s">
        <v>286</v>
      </c>
      <c r="H173" t="s">
        <v>171</v>
      </c>
      <c r="I173" t="e">
        <f>IF(HLOOKUP(H173,#REF!,2,0)&lt;&gt;"",1,0)</f>
        <v>#REF!</v>
      </c>
      <c r="Q173">
        <v>171</v>
      </c>
      <c r="R173" t="s">
        <v>265</v>
      </c>
    </row>
    <row r="174" spans="4:18">
      <c r="D174" s="3"/>
      <c r="Q174">
        <v>172</v>
      </c>
      <c r="R174" t="s">
        <v>266</v>
      </c>
    </row>
    <row r="175" spans="4:18">
      <c r="D175" s="3"/>
      <c r="Q175">
        <v>173</v>
      </c>
      <c r="R175" t="s">
        <v>266</v>
      </c>
    </row>
    <row r="176" spans="4:18">
      <c r="D176" s="3"/>
      <c r="Q176">
        <v>174</v>
      </c>
      <c r="R176" t="s">
        <v>266</v>
      </c>
    </row>
    <row r="177" spans="4:18">
      <c r="D177" s="3"/>
      <c r="Q177">
        <v>175</v>
      </c>
      <c r="R177" t="s">
        <v>267</v>
      </c>
    </row>
    <row r="178" spans="4:18">
      <c r="D178" s="3"/>
      <c r="Q178">
        <v>176</v>
      </c>
      <c r="R178" t="s">
        <v>267</v>
      </c>
    </row>
    <row r="179" spans="4:18">
      <c r="D179" s="3"/>
      <c r="Q179">
        <v>177</v>
      </c>
      <c r="R179" t="s">
        <v>267</v>
      </c>
    </row>
    <row r="180" spans="4:18">
      <c r="D180" s="3"/>
      <c r="Q180">
        <v>178</v>
      </c>
      <c r="R180" t="s">
        <v>267</v>
      </c>
    </row>
    <row r="181" spans="4:18">
      <c r="D181" s="3"/>
      <c r="Q181">
        <v>179</v>
      </c>
      <c r="R181" t="s">
        <v>267</v>
      </c>
    </row>
    <row r="182" spans="4:18">
      <c r="D182" s="3"/>
      <c r="Q182">
        <v>180</v>
      </c>
      <c r="R182" t="s">
        <v>267</v>
      </c>
    </row>
    <row r="183" spans="4:18">
      <c r="D183" s="3"/>
      <c r="Q183">
        <v>181</v>
      </c>
      <c r="R183" t="s">
        <v>265</v>
      </c>
    </row>
    <row r="184" spans="4:18">
      <c r="D184" s="3"/>
      <c r="Q184">
        <v>182</v>
      </c>
      <c r="R184" t="s">
        <v>266</v>
      </c>
    </row>
    <row r="185" spans="4:18">
      <c r="D185" s="3"/>
      <c r="Q185">
        <v>183</v>
      </c>
      <c r="R185" t="s">
        <v>266</v>
      </c>
    </row>
    <row r="186" spans="4:18">
      <c r="D186" s="3"/>
      <c r="Q186">
        <v>184</v>
      </c>
      <c r="R186" t="s">
        <v>266</v>
      </c>
    </row>
    <row r="187" spans="4:18">
      <c r="D187" s="3"/>
      <c r="Q187">
        <v>185</v>
      </c>
      <c r="R187" t="s">
        <v>267</v>
      </c>
    </row>
    <row r="188" spans="4:18">
      <c r="D188" s="3"/>
      <c r="Q188">
        <v>186</v>
      </c>
      <c r="R188" t="s">
        <v>267</v>
      </c>
    </row>
    <row r="189" spans="4:18">
      <c r="D189" s="3"/>
      <c r="Q189">
        <v>187</v>
      </c>
      <c r="R189" t="s">
        <v>267</v>
      </c>
    </row>
    <row r="190" spans="4:18">
      <c r="D190" s="3"/>
      <c r="Q190">
        <v>188</v>
      </c>
      <c r="R190" t="s">
        <v>267</v>
      </c>
    </row>
    <row r="191" spans="4:18">
      <c r="D191" s="3"/>
      <c r="Q191">
        <v>189</v>
      </c>
      <c r="R191" t="s">
        <v>267</v>
      </c>
    </row>
    <row r="192" spans="4:18">
      <c r="D192" s="3"/>
      <c r="Q192">
        <v>190</v>
      </c>
      <c r="R192" t="s">
        <v>267</v>
      </c>
    </row>
    <row r="193" spans="4:18">
      <c r="D193" s="3"/>
      <c r="Q193">
        <v>191</v>
      </c>
      <c r="R193" t="s">
        <v>265</v>
      </c>
    </row>
    <row r="194" spans="4:18">
      <c r="D194" s="3"/>
      <c r="Q194">
        <v>192</v>
      </c>
      <c r="R194" t="s">
        <v>266</v>
      </c>
    </row>
    <row r="195" spans="4:18">
      <c r="D195" s="3"/>
      <c r="Q195">
        <v>193</v>
      </c>
      <c r="R195" t="s">
        <v>266</v>
      </c>
    </row>
    <row r="196" spans="4:18">
      <c r="D196" s="3"/>
      <c r="Q196">
        <v>194</v>
      </c>
      <c r="R196" t="s">
        <v>266</v>
      </c>
    </row>
    <row r="197" spans="4:18">
      <c r="D197" s="3"/>
      <c r="Q197">
        <v>195</v>
      </c>
      <c r="R197" t="s">
        <v>267</v>
      </c>
    </row>
    <row r="198" spans="4:18">
      <c r="D198" s="3"/>
      <c r="Q198">
        <v>196</v>
      </c>
      <c r="R198" t="s">
        <v>267</v>
      </c>
    </row>
    <row r="199" spans="4:18">
      <c r="D199" s="3"/>
      <c r="Q199">
        <v>197</v>
      </c>
      <c r="R199" t="s">
        <v>267</v>
      </c>
    </row>
    <row r="200" spans="4:18">
      <c r="D200" s="3"/>
      <c r="Q200">
        <v>198</v>
      </c>
      <c r="R200" t="s">
        <v>267</v>
      </c>
    </row>
    <row r="201" spans="4:18">
      <c r="D201" s="3"/>
      <c r="Q201">
        <v>199</v>
      </c>
      <c r="R201" t="s">
        <v>267</v>
      </c>
    </row>
    <row r="202" spans="4:18">
      <c r="D202" s="3"/>
      <c r="Q202">
        <v>200</v>
      </c>
      <c r="R202" t="s">
        <v>267</v>
      </c>
    </row>
    <row r="203" spans="4:18">
      <c r="D203" s="3"/>
      <c r="Q203">
        <v>201</v>
      </c>
      <c r="R203" t="s">
        <v>265</v>
      </c>
    </row>
    <row r="204" spans="4:18">
      <c r="D204" s="3"/>
      <c r="Q204">
        <v>202</v>
      </c>
      <c r="R204" t="s">
        <v>266</v>
      </c>
    </row>
    <row r="205" spans="4:18">
      <c r="D205" s="3"/>
      <c r="Q205">
        <v>203</v>
      </c>
      <c r="R205" t="s">
        <v>266</v>
      </c>
    </row>
    <row r="206" spans="4:18">
      <c r="D206" s="3"/>
      <c r="Q206">
        <v>204</v>
      </c>
      <c r="R206" t="s">
        <v>266</v>
      </c>
    </row>
    <row r="207" spans="4:18">
      <c r="D207" s="3"/>
      <c r="Q207">
        <v>205</v>
      </c>
      <c r="R207" t="s">
        <v>267</v>
      </c>
    </row>
    <row r="208" spans="4:18">
      <c r="D208" s="3"/>
      <c r="Q208">
        <v>206</v>
      </c>
      <c r="R208" t="s">
        <v>267</v>
      </c>
    </row>
    <row r="209" spans="4:18">
      <c r="D209" s="3"/>
      <c r="Q209">
        <v>207</v>
      </c>
      <c r="R209" t="s">
        <v>267</v>
      </c>
    </row>
    <row r="210" spans="4:18">
      <c r="D210" s="3"/>
      <c r="Q210">
        <v>208</v>
      </c>
      <c r="R210" t="s">
        <v>267</v>
      </c>
    </row>
    <row r="211" spans="4:18">
      <c r="D211" s="3"/>
      <c r="Q211">
        <v>209</v>
      </c>
      <c r="R211" t="s">
        <v>267</v>
      </c>
    </row>
    <row r="212" spans="4:18">
      <c r="D212" s="3"/>
      <c r="Q212">
        <v>210</v>
      </c>
      <c r="R212" t="s">
        <v>267</v>
      </c>
    </row>
    <row r="213" spans="4:18">
      <c r="D213" s="3"/>
      <c r="Q213">
        <v>211</v>
      </c>
      <c r="R213" t="s">
        <v>265</v>
      </c>
    </row>
    <row r="214" spans="4:18">
      <c r="D214" s="3"/>
      <c r="Q214">
        <v>212</v>
      </c>
      <c r="R214" t="s">
        <v>266</v>
      </c>
    </row>
    <row r="215" spans="4:18">
      <c r="D215" s="3"/>
      <c r="Q215">
        <v>213</v>
      </c>
      <c r="R215" t="s">
        <v>266</v>
      </c>
    </row>
    <row r="216" spans="4:18">
      <c r="D216" s="3"/>
      <c r="Q216">
        <v>214</v>
      </c>
      <c r="R216" t="s">
        <v>266</v>
      </c>
    </row>
    <row r="217" spans="4:18">
      <c r="D217" s="3"/>
      <c r="Q217">
        <v>215</v>
      </c>
      <c r="R217" t="s">
        <v>267</v>
      </c>
    </row>
    <row r="218" spans="4:18">
      <c r="D218" s="3"/>
      <c r="Q218">
        <v>216</v>
      </c>
      <c r="R218" t="s">
        <v>267</v>
      </c>
    </row>
    <row r="219" spans="4:18">
      <c r="D219" s="3"/>
      <c r="Q219">
        <v>217</v>
      </c>
      <c r="R219" t="s">
        <v>267</v>
      </c>
    </row>
    <row r="220" spans="4:18">
      <c r="D220" s="3"/>
      <c r="Q220">
        <v>218</v>
      </c>
      <c r="R220" t="s">
        <v>267</v>
      </c>
    </row>
    <row r="221" spans="4:18">
      <c r="D221" s="3"/>
      <c r="Q221">
        <v>219</v>
      </c>
      <c r="R221" t="s">
        <v>267</v>
      </c>
    </row>
    <row r="222" spans="4:18">
      <c r="D222" s="3"/>
      <c r="Q222">
        <v>220</v>
      </c>
      <c r="R222" t="s">
        <v>267</v>
      </c>
    </row>
    <row r="223" spans="4:18">
      <c r="D223" s="3"/>
      <c r="Q223">
        <v>221</v>
      </c>
      <c r="R223" t="s">
        <v>265</v>
      </c>
    </row>
    <row r="224" spans="4:18">
      <c r="D224" s="3"/>
      <c r="Q224">
        <v>222</v>
      </c>
      <c r="R224" t="s">
        <v>266</v>
      </c>
    </row>
    <row r="225" spans="4:18">
      <c r="D225" s="3"/>
      <c r="Q225">
        <v>223</v>
      </c>
      <c r="R225" t="s">
        <v>266</v>
      </c>
    </row>
    <row r="226" spans="4:18">
      <c r="D226" s="3"/>
      <c r="Q226">
        <v>224</v>
      </c>
      <c r="R226" t="s">
        <v>266</v>
      </c>
    </row>
    <row r="227" spans="4:18">
      <c r="D227" s="3"/>
      <c r="Q227">
        <v>225</v>
      </c>
      <c r="R227" t="s">
        <v>267</v>
      </c>
    </row>
    <row r="228" spans="4:18">
      <c r="D228" s="3"/>
      <c r="Q228">
        <v>226</v>
      </c>
      <c r="R228" t="s">
        <v>267</v>
      </c>
    </row>
    <row r="229" spans="4:18">
      <c r="D229" s="3"/>
      <c r="Q229">
        <v>227</v>
      </c>
      <c r="R229" t="s">
        <v>267</v>
      </c>
    </row>
    <row r="230" spans="4:18">
      <c r="D230" s="3"/>
      <c r="Q230">
        <v>228</v>
      </c>
      <c r="R230" t="s">
        <v>267</v>
      </c>
    </row>
    <row r="231" spans="4:18">
      <c r="D231" s="3"/>
      <c r="Q231">
        <v>229</v>
      </c>
      <c r="R231" t="s">
        <v>267</v>
      </c>
    </row>
    <row r="232" spans="4:18">
      <c r="D232" s="3"/>
      <c r="Q232">
        <v>230</v>
      </c>
      <c r="R232" t="s">
        <v>267</v>
      </c>
    </row>
    <row r="233" spans="4:18">
      <c r="D233" s="3"/>
      <c r="Q233">
        <v>231</v>
      </c>
      <c r="R233" t="s">
        <v>265</v>
      </c>
    </row>
    <row r="234" spans="4:18">
      <c r="D234" s="3"/>
      <c r="Q234">
        <v>232</v>
      </c>
      <c r="R234" t="s">
        <v>266</v>
      </c>
    </row>
    <row r="235" spans="4:18">
      <c r="D235" s="3"/>
      <c r="Q235">
        <v>233</v>
      </c>
      <c r="R235" t="s">
        <v>266</v>
      </c>
    </row>
    <row r="236" spans="4:18">
      <c r="D236" s="3"/>
      <c r="Q236">
        <v>234</v>
      </c>
      <c r="R236" t="s">
        <v>266</v>
      </c>
    </row>
    <row r="237" spans="4:18">
      <c r="D237" s="3"/>
      <c r="Q237">
        <v>235</v>
      </c>
      <c r="R237" t="s">
        <v>267</v>
      </c>
    </row>
    <row r="238" spans="4:18">
      <c r="D238" s="3"/>
      <c r="Q238">
        <v>236</v>
      </c>
      <c r="R238" t="s">
        <v>267</v>
      </c>
    </row>
    <row r="239" spans="4:18">
      <c r="D239" s="3"/>
      <c r="Q239">
        <v>237</v>
      </c>
      <c r="R239" t="s">
        <v>267</v>
      </c>
    </row>
    <row r="240" spans="4:18">
      <c r="D240" s="3"/>
      <c r="Q240">
        <v>238</v>
      </c>
      <c r="R240" t="s">
        <v>267</v>
      </c>
    </row>
    <row r="241" spans="4:18">
      <c r="D241" s="3"/>
      <c r="Q241">
        <v>239</v>
      </c>
      <c r="R241" t="s">
        <v>267</v>
      </c>
    </row>
    <row r="242" spans="4:18">
      <c r="D242" s="3"/>
      <c r="Q242">
        <v>240</v>
      </c>
      <c r="R242" t="s">
        <v>267</v>
      </c>
    </row>
    <row r="243" spans="4:18">
      <c r="D243" s="3"/>
      <c r="Q243">
        <v>241</v>
      </c>
      <c r="R243" t="s">
        <v>265</v>
      </c>
    </row>
    <row r="244" spans="4:18">
      <c r="D244" s="3"/>
      <c r="Q244">
        <v>242</v>
      </c>
      <c r="R244" t="s">
        <v>266</v>
      </c>
    </row>
    <row r="245" spans="4:18">
      <c r="D245" s="3"/>
      <c r="Q245">
        <v>243</v>
      </c>
      <c r="R245" t="s">
        <v>266</v>
      </c>
    </row>
    <row r="246" spans="4:18">
      <c r="D246" s="3"/>
      <c r="Q246">
        <v>244</v>
      </c>
      <c r="R246" t="s">
        <v>266</v>
      </c>
    </row>
    <row r="247" spans="4:18">
      <c r="D247" s="3"/>
      <c r="Q247">
        <v>245</v>
      </c>
      <c r="R247" t="s">
        <v>267</v>
      </c>
    </row>
    <row r="248" spans="4:18">
      <c r="D248" s="3"/>
      <c r="Q248">
        <v>246</v>
      </c>
      <c r="R248" t="s">
        <v>267</v>
      </c>
    </row>
    <row r="249" spans="4:18">
      <c r="D249" s="3"/>
      <c r="Q249">
        <v>247</v>
      </c>
      <c r="R249" t="s">
        <v>267</v>
      </c>
    </row>
    <row r="250" spans="4:18">
      <c r="D250" s="3"/>
      <c r="Q250">
        <v>248</v>
      </c>
      <c r="R250" t="s">
        <v>267</v>
      </c>
    </row>
    <row r="251" spans="4:18">
      <c r="D251" s="3"/>
      <c r="Q251">
        <v>249</v>
      </c>
      <c r="R251" t="s">
        <v>267</v>
      </c>
    </row>
    <row r="252" spans="4:18">
      <c r="D252" s="3"/>
      <c r="Q252">
        <v>250</v>
      </c>
      <c r="R252" t="s">
        <v>267</v>
      </c>
    </row>
    <row r="253" spans="4:18">
      <c r="D253" s="3"/>
      <c r="Q253">
        <v>251</v>
      </c>
      <c r="R253" t="s">
        <v>265</v>
      </c>
    </row>
    <row r="254" spans="4:18">
      <c r="D254" s="3"/>
      <c r="Q254">
        <v>252</v>
      </c>
      <c r="R254" t="s">
        <v>266</v>
      </c>
    </row>
    <row r="255" spans="4:18">
      <c r="D255" s="3"/>
      <c r="Q255">
        <v>253</v>
      </c>
      <c r="R255" t="s">
        <v>266</v>
      </c>
    </row>
    <row r="256" spans="4:18">
      <c r="D256" s="3"/>
      <c r="Q256">
        <v>254</v>
      </c>
      <c r="R256" t="s">
        <v>266</v>
      </c>
    </row>
    <row r="257" spans="4:18">
      <c r="D257" s="3"/>
      <c r="Q257">
        <v>255</v>
      </c>
      <c r="R257" t="s">
        <v>267</v>
      </c>
    </row>
    <row r="258" spans="4:18">
      <c r="D258" s="3"/>
      <c r="Q258">
        <v>256</v>
      </c>
      <c r="R258" t="s">
        <v>267</v>
      </c>
    </row>
    <row r="259" spans="4:18">
      <c r="D259" s="3"/>
      <c r="Q259">
        <v>257</v>
      </c>
      <c r="R259" t="s">
        <v>267</v>
      </c>
    </row>
    <row r="260" spans="4:18">
      <c r="D260" s="3"/>
      <c r="Q260">
        <v>258</v>
      </c>
      <c r="R260" t="s">
        <v>267</v>
      </c>
    </row>
    <row r="261" spans="4:18">
      <c r="D261" s="3"/>
      <c r="Q261">
        <v>259</v>
      </c>
      <c r="R261" t="s">
        <v>267</v>
      </c>
    </row>
    <row r="262" spans="4:18">
      <c r="D262" s="3"/>
      <c r="Q262">
        <v>260</v>
      </c>
      <c r="R262" t="s">
        <v>267</v>
      </c>
    </row>
    <row r="263" spans="4:18">
      <c r="D263" s="3"/>
      <c r="Q263">
        <v>261</v>
      </c>
      <c r="R263" t="s">
        <v>265</v>
      </c>
    </row>
    <row r="264" spans="4:18">
      <c r="D264" s="3"/>
      <c r="Q264">
        <v>262</v>
      </c>
      <c r="R264" t="s">
        <v>266</v>
      </c>
    </row>
    <row r="265" spans="4:18">
      <c r="D265" s="3"/>
      <c r="Q265">
        <v>263</v>
      </c>
      <c r="R265" t="s">
        <v>266</v>
      </c>
    </row>
    <row r="266" spans="4:18">
      <c r="D266" s="3"/>
      <c r="Q266">
        <v>264</v>
      </c>
      <c r="R266" t="s">
        <v>266</v>
      </c>
    </row>
    <row r="267" spans="4:18">
      <c r="D267" s="3"/>
      <c r="Q267">
        <v>265</v>
      </c>
      <c r="R267" t="s">
        <v>267</v>
      </c>
    </row>
    <row r="268" spans="4:18">
      <c r="D268" s="3"/>
      <c r="Q268">
        <v>266</v>
      </c>
      <c r="R268" t="s">
        <v>267</v>
      </c>
    </row>
    <row r="269" spans="4:18">
      <c r="D269" s="3"/>
      <c r="Q269">
        <v>267</v>
      </c>
      <c r="R269" t="s">
        <v>267</v>
      </c>
    </row>
    <row r="270" spans="4:18">
      <c r="D270" s="3"/>
      <c r="Q270">
        <v>268</v>
      </c>
      <c r="R270" t="s">
        <v>267</v>
      </c>
    </row>
    <row r="271" spans="4:18">
      <c r="D271" s="3"/>
      <c r="Q271">
        <v>269</v>
      </c>
      <c r="R271" t="s">
        <v>267</v>
      </c>
    </row>
    <row r="272" spans="4:18">
      <c r="D272" s="3"/>
      <c r="Q272">
        <v>270</v>
      </c>
      <c r="R272" t="s">
        <v>267</v>
      </c>
    </row>
    <row r="273" spans="4:18">
      <c r="D273" s="3"/>
      <c r="Q273">
        <v>271</v>
      </c>
      <c r="R273" t="s">
        <v>265</v>
      </c>
    </row>
    <row r="274" spans="4:18">
      <c r="D274" s="3"/>
      <c r="Q274">
        <v>272</v>
      </c>
      <c r="R274" t="s">
        <v>266</v>
      </c>
    </row>
    <row r="275" spans="4:18">
      <c r="D275" s="3"/>
      <c r="Q275">
        <v>273</v>
      </c>
      <c r="R275" t="s">
        <v>266</v>
      </c>
    </row>
    <row r="276" spans="4:18">
      <c r="D276" s="3"/>
      <c r="Q276">
        <v>274</v>
      </c>
      <c r="R276" t="s">
        <v>266</v>
      </c>
    </row>
    <row r="277" spans="4:18">
      <c r="D277" s="3"/>
      <c r="Q277">
        <v>275</v>
      </c>
      <c r="R277" t="s">
        <v>267</v>
      </c>
    </row>
    <row r="278" spans="4:18">
      <c r="D278" s="3"/>
      <c r="Q278">
        <v>276</v>
      </c>
      <c r="R278" t="s">
        <v>267</v>
      </c>
    </row>
    <row r="279" spans="4:18">
      <c r="D279" s="3"/>
      <c r="Q279">
        <v>277</v>
      </c>
      <c r="R279" t="s">
        <v>267</v>
      </c>
    </row>
    <row r="280" spans="4:18">
      <c r="D280" s="3"/>
      <c r="Q280">
        <v>278</v>
      </c>
      <c r="R280" t="s">
        <v>267</v>
      </c>
    </row>
    <row r="281" spans="4:18">
      <c r="D281" s="3"/>
      <c r="Q281">
        <v>279</v>
      </c>
      <c r="R281" t="s">
        <v>267</v>
      </c>
    </row>
    <row r="282" spans="4:18">
      <c r="D282" s="3"/>
      <c r="Q282">
        <v>280</v>
      </c>
      <c r="R282" t="s">
        <v>267</v>
      </c>
    </row>
    <row r="283" spans="4:18">
      <c r="D283" s="3"/>
      <c r="Q283">
        <v>281</v>
      </c>
      <c r="R283" t="s">
        <v>265</v>
      </c>
    </row>
    <row r="284" spans="4:18">
      <c r="D284" s="3"/>
      <c r="Q284">
        <v>282</v>
      </c>
      <c r="R284" t="s">
        <v>266</v>
      </c>
    </row>
    <row r="285" spans="4:18">
      <c r="D285" s="3"/>
      <c r="Q285">
        <v>283</v>
      </c>
      <c r="R285" t="s">
        <v>266</v>
      </c>
    </row>
    <row r="286" spans="4:18">
      <c r="D286" s="3"/>
      <c r="Q286">
        <v>284</v>
      </c>
      <c r="R286" t="s">
        <v>266</v>
      </c>
    </row>
    <row r="287" spans="4:18">
      <c r="D287" s="3"/>
      <c r="Q287">
        <v>285</v>
      </c>
      <c r="R287" t="s">
        <v>267</v>
      </c>
    </row>
    <row r="288" spans="4:18">
      <c r="D288" s="3"/>
      <c r="Q288">
        <v>286</v>
      </c>
      <c r="R288" t="s">
        <v>267</v>
      </c>
    </row>
    <row r="289" spans="4:18">
      <c r="D289" s="3"/>
      <c r="Q289">
        <v>287</v>
      </c>
      <c r="R289" t="s">
        <v>267</v>
      </c>
    </row>
    <row r="290" spans="4:18">
      <c r="D290" s="3"/>
      <c r="Q290">
        <v>288</v>
      </c>
      <c r="R290" t="s">
        <v>267</v>
      </c>
    </row>
    <row r="291" spans="4:18">
      <c r="D291" s="3"/>
      <c r="Q291">
        <v>289</v>
      </c>
      <c r="R291" t="s">
        <v>267</v>
      </c>
    </row>
    <row r="292" spans="4:18">
      <c r="D292" s="3"/>
      <c r="Q292">
        <v>290</v>
      </c>
      <c r="R292" t="s">
        <v>267</v>
      </c>
    </row>
    <row r="293" spans="4:18">
      <c r="D293" s="3"/>
      <c r="Q293">
        <v>291</v>
      </c>
      <c r="R293" t="s">
        <v>265</v>
      </c>
    </row>
    <row r="294" spans="4:18">
      <c r="D294" s="3"/>
      <c r="Q294">
        <v>292</v>
      </c>
      <c r="R294" t="s">
        <v>266</v>
      </c>
    </row>
    <row r="295" spans="4:18">
      <c r="D295" s="3"/>
      <c r="Q295">
        <v>293</v>
      </c>
      <c r="R295" t="s">
        <v>266</v>
      </c>
    </row>
    <row r="296" spans="4:18">
      <c r="D296" s="3"/>
      <c r="Q296">
        <v>294</v>
      </c>
      <c r="R296" t="s">
        <v>266</v>
      </c>
    </row>
    <row r="297" spans="4:18">
      <c r="D297" s="3"/>
      <c r="Q297">
        <v>295</v>
      </c>
      <c r="R297" t="s">
        <v>267</v>
      </c>
    </row>
    <row r="298" spans="4:18">
      <c r="D298" s="3"/>
      <c r="Q298">
        <v>296</v>
      </c>
      <c r="R298" t="s">
        <v>267</v>
      </c>
    </row>
    <row r="299" spans="4:18">
      <c r="D299" s="3"/>
      <c r="Q299">
        <v>297</v>
      </c>
      <c r="R299" t="s">
        <v>267</v>
      </c>
    </row>
    <row r="300" spans="4:18">
      <c r="D300" s="3"/>
      <c r="Q300">
        <v>298</v>
      </c>
      <c r="R300" t="s">
        <v>267</v>
      </c>
    </row>
    <row r="301" spans="4:18">
      <c r="D301" s="3"/>
      <c r="Q301">
        <v>299</v>
      </c>
      <c r="R301" t="s">
        <v>267</v>
      </c>
    </row>
    <row r="302" spans="4:18">
      <c r="D302" s="3"/>
      <c r="Q302">
        <v>300</v>
      </c>
      <c r="R302" t="s">
        <v>267</v>
      </c>
    </row>
    <row r="303" spans="4:18">
      <c r="D303" s="3"/>
      <c r="Q303">
        <v>301</v>
      </c>
      <c r="R303" t="s">
        <v>265</v>
      </c>
    </row>
    <row r="304" spans="4:18">
      <c r="D304" s="3"/>
      <c r="Q304">
        <v>302</v>
      </c>
      <c r="R304" t="s">
        <v>266</v>
      </c>
    </row>
    <row r="305" spans="4:18">
      <c r="D305" s="3"/>
      <c r="Q305">
        <v>303</v>
      </c>
      <c r="R305" t="s">
        <v>266</v>
      </c>
    </row>
    <row r="306" spans="4:18">
      <c r="D306" s="3"/>
      <c r="Q306">
        <v>304</v>
      </c>
      <c r="R306" t="s">
        <v>266</v>
      </c>
    </row>
    <row r="307" spans="4:18">
      <c r="D307" s="3"/>
      <c r="Q307">
        <v>305</v>
      </c>
      <c r="R307" t="s">
        <v>267</v>
      </c>
    </row>
    <row r="308" spans="4:18">
      <c r="D308" s="3"/>
      <c r="Q308">
        <v>306</v>
      </c>
      <c r="R308" t="s">
        <v>267</v>
      </c>
    </row>
    <row r="309" spans="4:18">
      <c r="D309" s="3"/>
      <c r="Q309">
        <v>307</v>
      </c>
      <c r="R309" t="s">
        <v>267</v>
      </c>
    </row>
    <row r="310" spans="4:18">
      <c r="D310" s="3"/>
      <c r="Q310">
        <v>308</v>
      </c>
      <c r="R310" t="s">
        <v>267</v>
      </c>
    </row>
    <row r="311" spans="4:18">
      <c r="D311" s="3"/>
      <c r="Q311">
        <v>309</v>
      </c>
      <c r="R311" t="s">
        <v>267</v>
      </c>
    </row>
    <row r="312" spans="4:18">
      <c r="D312" s="3"/>
      <c r="Q312">
        <v>310</v>
      </c>
      <c r="R312" t="s">
        <v>267</v>
      </c>
    </row>
    <row r="313" spans="4:18">
      <c r="D313" s="3"/>
      <c r="Q313">
        <v>311</v>
      </c>
      <c r="R313" t="s">
        <v>265</v>
      </c>
    </row>
    <row r="314" spans="4:18">
      <c r="D314" s="3"/>
      <c r="Q314">
        <v>312</v>
      </c>
      <c r="R314" t="s">
        <v>266</v>
      </c>
    </row>
    <row r="315" spans="4:18">
      <c r="D315" s="3"/>
      <c r="Q315">
        <v>313</v>
      </c>
      <c r="R315" t="s">
        <v>266</v>
      </c>
    </row>
    <row r="316" spans="4:18">
      <c r="D316" s="3"/>
      <c r="Q316">
        <v>314</v>
      </c>
      <c r="R316" t="s">
        <v>266</v>
      </c>
    </row>
    <row r="317" spans="4:18">
      <c r="D317" s="3"/>
      <c r="Q317">
        <v>315</v>
      </c>
      <c r="R317" t="s">
        <v>267</v>
      </c>
    </row>
    <row r="318" spans="4:18">
      <c r="D318" s="3"/>
      <c r="Q318">
        <v>316</v>
      </c>
      <c r="R318" t="s">
        <v>267</v>
      </c>
    </row>
    <row r="319" spans="4:18">
      <c r="D319" s="3"/>
      <c r="Q319">
        <v>317</v>
      </c>
      <c r="R319" t="s">
        <v>267</v>
      </c>
    </row>
    <row r="320" spans="4:18">
      <c r="D320" s="3"/>
      <c r="Q320">
        <v>318</v>
      </c>
      <c r="R320" t="s">
        <v>267</v>
      </c>
    </row>
    <row r="321" spans="4:18">
      <c r="D321" s="3"/>
      <c r="Q321">
        <v>319</v>
      </c>
      <c r="R321" t="s">
        <v>267</v>
      </c>
    </row>
    <row r="322" spans="4:18">
      <c r="D322" s="3"/>
      <c r="Q322">
        <v>320</v>
      </c>
      <c r="R322" t="s">
        <v>267</v>
      </c>
    </row>
    <row r="323" spans="4:18">
      <c r="D323" s="3"/>
      <c r="Q323">
        <v>321</v>
      </c>
      <c r="R323" t="s">
        <v>265</v>
      </c>
    </row>
    <row r="324" spans="4:18">
      <c r="D324" s="3"/>
      <c r="Q324">
        <v>322</v>
      </c>
      <c r="R324" t="s">
        <v>266</v>
      </c>
    </row>
    <row r="325" spans="4:18">
      <c r="D325" s="3"/>
      <c r="Q325">
        <v>323</v>
      </c>
      <c r="R325" t="s">
        <v>266</v>
      </c>
    </row>
    <row r="326" spans="4:18">
      <c r="D326" s="3"/>
      <c r="Q326">
        <v>324</v>
      </c>
      <c r="R326" t="s">
        <v>266</v>
      </c>
    </row>
    <row r="327" spans="4:18">
      <c r="D327" s="3"/>
      <c r="Q327">
        <v>325</v>
      </c>
      <c r="R327" t="s">
        <v>267</v>
      </c>
    </row>
    <row r="328" spans="4:18">
      <c r="D328" s="3"/>
      <c r="Q328">
        <v>326</v>
      </c>
      <c r="R328" t="s">
        <v>267</v>
      </c>
    </row>
    <row r="329" spans="4:18">
      <c r="D329" s="3"/>
      <c r="Q329">
        <v>327</v>
      </c>
      <c r="R329" t="s">
        <v>267</v>
      </c>
    </row>
    <row r="330" spans="4:18">
      <c r="D330" s="3"/>
      <c r="Q330">
        <v>328</v>
      </c>
      <c r="R330" t="s">
        <v>267</v>
      </c>
    </row>
    <row r="331" spans="4:18">
      <c r="D331" s="3"/>
      <c r="Q331">
        <v>329</v>
      </c>
      <c r="R331" t="s">
        <v>267</v>
      </c>
    </row>
    <row r="332" spans="4:18">
      <c r="D332" s="3"/>
      <c r="Q332">
        <v>330</v>
      </c>
      <c r="R332" t="s">
        <v>267</v>
      </c>
    </row>
    <row r="333" spans="4:18">
      <c r="D333" s="3"/>
      <c r="Q333">
        <v>331</v>
      </c>
      <c r="R333" t="s">
        <v>265</v>
      </c>
    </row>
    <row r="334" spans="4:18">
      <c r="D334" s="3"/>
      <c r="Q334">
        <v>332</v>
      </c>
      <c r="R334" t="s">
        <v>266</v>
      </c>
    </row>
    <row r="335" spans="4:18">
      <c r="D335" s="3"/>
      <c r="Q335">
        <v>333</v>
      </c>
      <c r="R335" t="s">
        <v>266</v>
      </c>
    </row>
    <row r="336" spans="4:18">
      <c r="D336" s="3"/>
      <c r="Q336">
        <v>334</v>
      </c>
      <c r="R336" t="s">
        <v>266</v>
      </c>
    </row>
    <row r="337" spans="4:18">
      <c r="D337" s="3"/>
      <c r="Q337">
        <v>335</v>
      </c>
      <c r="R337" t="s">
        <v>267</v>
      </c>
    </row>
    <row r="338" spans="4:18">
      <c r="D338" s="3"/>
      <c r="Q338">
        <v>336</v>
      </c>
      <c r="R338" t="s">
        <v>267</v>
      </c>
    </row>
    <row r="339" spans="4:18">
      <c r="D339" s="3"/>
      <c r="Q339">
        <v>337</v>
      </c>
      <c r="R339" t="s">
        <v>267</v>
      </c>
    </row>
    <row r="340" spans="4:18">
      <c r="D340" s="3"/>
      <c r="Q340">
        <v>338</v>
      </c>
      <c r="R340" t="s">
        <v>267</v>
      </c>
    </row>
    <row r="341" spans="4:18">
      <c r="D341" s="3"/>
      <c r="Q341">
        <v>339</v>
      </c>
      <c r="R341" t="s">
        <v>267</v>
      </c>
    </row>
    <row r="342" spans="4:18">
      <c r="D342" s="3"/>
      <c r="Q342">
        <v>340</v>
      </c>
      <c r="R342" t="s">
        <v>267</v>
      </c>
    </row>
    <row r="343" spans="4:18">
      <c r="D343" s="3"/>
      <c r="Q343">
        <v>341</v>
      </c>
      <c r="R343" t="s">
        <v>265</v>
      </c>
    </row>
    <row r="344" spans="4:18">
      <c r="D344" s="3"/>
      <c r="Q344">
        <v>342</v>
      </c>
      <c r="R344" t="s">
        <v>266</v>
      </c>
    </row>
    <row r="345" spans="4:18">
      <c r="D345" s="3"/>
      <c r="Q345">
        <v>343</v>
      </c>
      <c r="R345" t="s">
        <v>266</v>
      </c>
    </row>
    <row r="346" spans="4:18">
      <c r="D346" s="3"/>
      <c r="Q346">
        <v>344</v>
      </c>
      <c r="R346" t="s">
        <v>266</v>
      </c>
    </row>
    <row r="347" spans="4:18">
      <c r="D347" s="3"/>
      <c r="Q347">
        <v>345</v>
      </c>
      <c r="R347" t="s">
        <v>267</v>
      </c>
    </row>
    <row r="348" spans="4:18">
      <c r="D348" s="3"/>
      <c r="Q348">
        <v>346</v>
      </c>
      <c r="R348" t="s">
        <v>267</v>
      </c>
    </row>
    <row r="349" spans="4:18">
      <c r="D349" s="3"/>
      <c r="Q349">
        <v>347</v>
      </c>
      <c r="R349" t="s">
        <v>267</v>
      </c>
    </row>
    <row r="350" spans="4:18">
      <c r="D350" s="3"/>
      <c r="Q350">
        <v>348</v>
      </c>
      <c r="R350" t="s">
        <v>267</v>
      </c>
    </row>
    <row r="351" spans="4:18">
      <c r="D351" s="3"/>
      <c r="Q351">
        <v>349</v>
      </c>
      <c r="R351" t="s">
        <v>267</v>
      </c>
    </row>
    <row r="352" spans="4:18">
      <c r="D352" s="3"/>
      <c r="Q352">
        <v>350</v>
      </c>
      <c r="R352" t="s">
        <v>267</v>
      </c>
    </row>
    <row r="353" spans="4:18">
      <c r="D353" s="3"/>
      <c r="Q353">
        <v>351</v>
      </c>
      <c r="R353" t="s">
        <v>265</v>
      </c>
    </row>
    <row r="354" spans="4:18">
      <c r="D354" s="3"/>
      <c r="Q354">
        <v>352</v>
      </c>
      <c r="R354" t="s">
        <v>266</v>
      </c>
    </row>
    <row r="355" spans="4:18">
      <c r="D355" s="3"/>
      <c r="Q355">
        <v>353</v>
      </c>
      <c r="R355" t="s">
        <v>266</v>
      </c>
    </row>
    <row r="356" spans="4:18">
      <c r="D356" s="3"/>
      <c r="Q356">
        <v>354</v>
      </c>
      <c r="R356" t="s">
        <v>266</v>
      </c>
    </row>
    <row r="357" spans="4:18">
      <c r="D357" s="3"/>
      <c r="Q357">
        <v>355</v>
      </c>
      <c r="R357" t="s">
        <v>267</v>
      </c>
    </row>
    <row r="358" spans="4:18">
      <c r="D358" s="3"/>
      <c r="Q358">
        <v>356</v>
      </c>
      <c r="R358" t="s">
        <v>267</v>
      </c>
    </row>
    <row r="359" spans="4:18">
      <c r="D359" s="3"/>
      <c r="Q359">
        <v>357</v>
      </c>
      <c r="R359" t="s">
        <v>267</v>
      </c>
    </row>
    <row r="360" spans="4:18">
      <c r="D360" s="3"/>
      <c r="Q360">
        <v>358</v>
      </c>
      <c r="R360" t="s">
        <v>267</v>
      </c>
    </row>
    <row r="361" spans="4:18">
      <c r="D361" s="3"/>
      <c r="Q361">
        <v>359</v>
      </c>
      <c r="R361" t="s">
        <v>267</v>
      </c>
    </row>
    <row r="362" spans="4:18">
      <c r="D362" s="3"/>
      <c r="Q362">
        <v>360</v>
      </c>
      <c r="R362" t="s">
        <v>267</v>
      </c>
    </row>
    <row r="363" spans="4:18">
      <c r="D363" s="3"/>
      <c r="Q363">
        <v>361</v>
      </c>
      <c r="R363" t="s">
        <v>265</v>
      </c>
    </row>
    <row r="364" spans="4:18">
      <c r="D364" s="3"/>
      <c r="Q364">
        <v>362</v>
      </c>
      <c r="R364" t="s">
        <v>266</v>
      </c>
    </row>
    <row r="365" spans="4:18">
      <c r="D365" s="3"/>
      <c r="Q365">
        <v>363</v>
      </c>
      <c r="R365" t="s">
        <v>266</v>
      </c>
    </row>
    <row r="366" spans="4:18">
      <c r="D366" s="3"/>
      <c r="Q366">
        <v>364</v>
      </c>
      <c r="R366" t="s">
        <v>266</v>
      </c>
    </row>
    <row r="367" spans="4:18">
      <c r="D367" s="3"/>
      <c r="Q367">
        <v>365</v>
      </c>
      <c r="R367" t="s">
        <v>267</v>
      </c>
    </row>
    <row r="368" spans="4:18">
      <c r="D368" s="3"/>
    </row>
    <row r="369" spans="4:4">
      <c r="D369" s="3"/>
    </row>
    <row r="370" spans="4:4">
      <c r="D370" s="3"/>
    </row>
    <row r="371" spans="4:4">
      <c r="D371" s="3"/>
    </row>
    <row r="372" spans="4:4">
      <c r="D372" s="3"/>
    </row>
    <row r="373" spans="4:4">
      <c r="D373" s="3"/>
    </row>
    <row r="374" spans="4:4">
      <c r="D374" s="3"/>
    </row>
    <row r="375" spans="4:4">
      <c r="D375" s="3"/>
    </row>
    <row r="376" spans="4:4">
      <c r="D376" s="3"/>
    </row>
    <row r="377" spans="4:4">
      <c r="D377" s="3"/>
    </row>
    <row r="378" spans="4:4">
      <c r="D378" s="3"/>
    </row>
    <row r="379" spans="4:4">
      <c r="D379" s="3"/>
    </row>
    <row r="380" spans="4:4">
      <c r="D380" s="3"/>
    </row>
    <row r="381" spans="4:4">
      <c r="D381" s="3"/>
    </row>
    <row r="382" spans="4:4">
      <c r="D382" s="3"/>
    </row>
    <row r="383" spans="4:4">
      <c r="D383" s="3"/>
    </row>
    <row r="384" spans="4:4">
      <c r="D384" s="3"/>
    </row>
    <row r="385" spans="4:4">
      <c r="D385" s="3"/>
    </row>
    <row r="386" spans="4:4">
      <c r="D386" s="3"/>
    </row>
    <row r="387" spans="4:4">
      <c r="D387" s="3"/>
    </row>
    <row r="388" spans="4:4">
      <c r="D388" s="3"/>
    </row>
    <row r="389" spans="4:4">
      <c r="D389" s="3"/>
    </row>
    <row r="390" spans="4:4">
      <c r="D390" s="3"/>
    </row>
    <row r="391" spans="4:4">
      <c r="D391" s="3"/>
    </row>
    <row r="392" spans="4:4">
      <c r="D392" s="3"/>
    </row>
    <row r="393" spans="4:4">
      <c r="D393" s="3"/>
    </row>
    <row r="394" spans="4:4">
      <c r="D394" s="3"/>
    </row>
    <row r="395" spans="4:4">
      <c r="D395" s="3"/>
    </row>
    <row r="396" spans="4:4">
      <c r="D396" s="3"/>
    </row>
    <row r="397" spans="4:4">
      <c r="D397" s="3"/>
    </row>
    <row r="398" spans="4:4">
      <c r="D398" s="3"/>
    </row>
    <row r="399" spans="4:4">
      <c r="D399" s="3"/>
    </row>
    <row r="400" spans="4:4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  <row r="413" spans="4:4">
      <c r="D413" s="3"/>
    </row>
    <row r="414" spans="4:4">
      <c r="D414" s="3"/>
    </row>
    <row r="415" spans="4:4">
      <c r="D415" s="3"/>
    </row>
    <row r="416" spans="4:4">
      <c r="D416" s="3"/>
    </row>
    <row r="417" spans="4:4">
      <c r="D417" s="3"/>
    </row>
    <row r="418" spans="4:4">
      <c r="D418" s="3"/>
    </row>
    <row r="419" spans="4:4">
      <c r="D419" s="3"/>
    </row>
    <row r="420" spans="4:4">
      <c r="D420" s="3"/>
    </row>
    <row r="421" spans="4:4">
      <c r="D421" s="3"/>
    </row>
    <row r="422" spans="4:4">
      <c r="D422" s="3"/>
    </row>
    <row r="423" spans="4:4">
      <c r="D423" s="3"/>
    </row>
    <row r="424" spans="4:4">
      <c r="D424" s="3"/>
    </row>
    <row r="425" spans="4:4">
      <c r="D425" s="3"/>
    </row>
    <row r="426" spans="4:4">
      <c r="D426" s="3"/>
    </row>
    <row r="427" spans="4:4">
      <c r="D427" s="3"/>
    </row>
    <row r="428" spans="4:4">
      <c r="D428" s="3"/>
    </row>
    <row r="429" spans="4:4">
      <c r="D429" s="3"/>
    </row>
    <row r="430" spans="4:4">
      <c r="D430" s="3"/>
    </row>
    <row r="431" spans="4:4">
      <c r="D431" s="3"/>
    </row>
    <row r="432" spans="4:4">
      <c r="D432" s="3"/>
    </row>
    <row r="433" spans="4:4">
      <c r="D433" s="3"/>
    </row>
    <row r="434" spans="4:4">
      <c r="D434" s="3"/>
    </row>
    <row r="435" spans="4:4">
      <c r="D435" s="3"/>
    </row>
    <row r="436" spans="4:4">
      <c r="D436" s="3"/>
    </row>
    <row r="437" spans="4:4">
      <c r="D437" s="3"/>
    </row>
    <row r="438" spans="4:4">
      <c r="D438" s="3"/>
    </row>
    <row r="439" spans="4:4">
      <c r="D439" s="3"/>
    </row>
    <row r="440" spans="4:4">
      <c r="D440" s="3"/>
    </row>
    <row r="441" spans="4:4">
      <c r="D441" s="3"/>
    </row>
    <row r="442" spans="4:4">
      <c r="D442" s="3"/>
    </row>
    <row r="443" spans="4:4">
      <c r="D443" s="3"/>
    </row>
    <row r="444" spans="4:4">
      <c r="D444" s="3"/>
    </row>
    <row r="445" spans="4:4">
      <c r="D445" s="3"/>
    </row>
    <row r="446" spans="4:4">
      <c r="D446" s="3"/>
    </row>
    <row r="447" spans="4:4">
      <c r="D447" s="3"/>
    </row>
    <row r="448" spans="4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  <row r="577" spans="4:4">
      <c r="D577" s="3"/>
    </row>
    <row r="578" spans="4:4">
      <c r="D578" s="3"/>
    </row>
    <row r="579" spans="4:4">
      <c r="D579" s="3"/>
    </row>
    <row r="580" spans="4:4">
      <c r="D580" s="3"/>
    </row>
    <row r="581" spans="4:4">
      <c r="D581" s="3"/>
    </row>
    <row r="582" spans="4:4">
      <c r="D582" s="3"/>
    </row>
    <row r="583" spans="4:4">
      <c r="D583" s="3"/>
    </row>
    <row r="584" spans="4:4">
      <c r="D584" s="3"/>
    </row>
    <row r="585" spans="4:4">
      <c r="D585" s="3"/>
    </row>
    <row r="586" spans="4:4">
      <c r="D586" s="3"/>
    </row>
    <row r="587" spans="4:4">
      <c r="D587" s="3"/>
    </row>
    <row r="588" spans="4:4">
      <c r="D588" s="3"/>
    </row>
    <row r="589" spans="4:4">
      <c r="D589" s="3"/>
    </row>
    <row r="590" spans="4:4">
      <c r="D590" s="3"/>
    </row>
    <row r="591" spans="4:4">
      <c r="D591" s="3"/>
    </row>
    <row r="592" spans="4:4">
      <c r="D592" s="3"/>
    </row>
    <row r="593" spans="4:4">
      <c r="D593" s="3"/>
    </row>
    <row r="594" spans="4:4">
      <c r="D594" s="3"/>
    </row>
    <row r="595" spans="4:4">
      <c r="D595" s="3"/>
    </row>
    <row r="596" spans="4:4">
      <c r="D596" s="3"/>
    </row>
    <row r="597" spans="4:4">
      <c r="D597" s="3"/>
    </row>
    <row r="598" spans="4:4">
      <c r="D598" s="3"/>
    </row>
    <row r="599" spans="4:4">
      <c r="D599" s="3"/>
    </row>
    <row r="600" spans="4:4">
      <c r="D600" s="3"/>
    </row>
    <row r="601" spans="4:4">
      <c r="D601" s="3"/>
    </row>
    <row r="602" spans="4:4">
      <c r="D602" s="3"/>
    </row>
    <row r="603" spans="4:4">
      <c r="D603" s="3"/>
    </row>
    <row r="604" spans="4:4">
      <c r="D604" s="3"/>
    </row>
    <row r="605" spans="4:4">
      <c r="D605" s="3"/>
    </row>
    <row r="606" spans="4:4">
      <c r="D606" s="3"/>
    </row>
    <row r="607" spans="4:4">
      <c r="D607" s="3"/>
    </row>
    <row r="608" spans="4:4">
      <c r="D608" s="3"/>
    </row>
    <row r="609" spans="4:4">
      <c r="D609" s="3"/>
    </row>
    <row r="610" spans="4:4">
      <c r="D610" s="3"/>
    </row>
    <row r="611" spans="4:4">
      <c r="D611" s="3"/>
    </row>
    <row r="612" spans="4:4">
      <c r="D612" s="3"/>
    </row>
    <row r="613" spans="4:4">
      <c r="D613" s="3"/>
    </row>
    <row r="614" spans="4:4">
      <c r="D614" s="3"/>
    </row>
    <row r="615" spans="4:4">
      <c r="D615" s="3"/>
    </row>
    <row r="616" spans="4:4">
      <c r="D616" s="3"/>
    </row>
    <row r="617" spans="4:4">
      <c r="D617" s="3"/>
    </row>
    <row r="618" spans="4:4">
      <c r="D618" s="3"/>
    </row>
    <row r="619" spans="4:4">
      <c r="D619" s="3"/>
    </row>
    <row r="620" spans="4:4">
      <c r="D620" s="3"/>
    </row>
    <row r="621" spans="4:4">
      <c r="D621" s="3"/>
    </row>
    <row r="622" spans="4:4">
      <c r="D622" s="3"/>
    </row>
    <row r="623" spans="4:4">
      <c r="D623" s="3"/>
    </row>
    <row r="624" spans="4:4">
      <c r="D624" s="3"/>
    </row>
    <row r="625" spans="4:4">
      <c r="D625" s="3"/>
    </row>
    <row r="626" spans="4:4">
      <c r="D626" s="3"/>
    </row>
    <row r="627" spans="4:4">
      <c r="D627" s="3"/>
    </row>
    <row r="628" spans="4:4">
      <c r="D628" s="3"/>
    </row>
    <row r="629" spans="4:4">
      <c r="D629" s="3"/>
    </row>
    <row r="630" spans="4:4">
      <c r="D630" s="3"/>
    </row>
    <row r="631" spans="4:4">
      <c r="D631" s="3"/>
    </row>
    <row r="632" spans="4:4">
      <c r="D632" s="3"/>
    </row>
    <row r="633" spans="4:4">
      <c r="D633" s="3"/>
    </row>
    <row r="634" spans="4:4">
      <c r="D634" s="3"/>
    </row>
    <row r="635" spans="4:4">
      <c r="D635" s="3"/>
    </row>
    <row r="636" spans="4:4">
      <c r="D636" s="3"/>
    </row>
    <row r="637" spans="4:4">
      <c r="D637" s="3"/>
    </row>
    <row r="638" spans="4:4">
      <c r="D638" s="3"/>
    </row>
    <row r="639" spans="4:4">
      <c r="D639" s="3"/>
    </row>
    <row r="640" spans="4:4">
      <c r="D640" s="3"/>
    </row>
    <row r="641" spans="4:4">
      <c r="D641" s="3"/>
    </row>
    <row r="642" spans="4:4">
      <c r="D642" s="3"/>
    </row>
    <row r="643" spans="4:4">
      <c r="D643" s="3"/>
    </row>
    <row r="644" spans="4:4">
      <c r="D644" s="3"/>
    </row>
    <row r="645" spans="4:4">
      <c r="D645" s="3"/>
    </row>
    <row r="646" spans="4:4">
      <c r="D646" s="3"/>
    </row>
    <row r="647" spans="4:4">
      <c r="D647" s="3"/>
    </row>
    <row r="648" spans="4:4">
      <c r="D648" s="3"/>
    </row>
    <row r="649" spans="4:4">
      <c r="D649" s="3"/>
    </row>
    <row r="650" spans="4:4">
      <c r="D650" s="3"/>
    </row>
    <row r="651" spans="4:4">
      <c r="D651" s="3"/>
    </row>
    <row r="652" spans="4:4">
      <c r="D652" s="3"/>
    </row>
    <row r="653" spans="4:4">
      <c r="D653" s="3"/>
    </row>
    <row r="654" spans="4:4">
      <c r="D654" s="3"/>
    </row>
    <row r="655" spans="4:4">
      <c r="D655" s="3"/>
    </row>
    <row r="656" spans="4:4">
      <c r="D656" s="3"/>
    </row>
    <row r="657" spans="4:4">
      <c r="D657" s="3"/>
    </row>
    <row r="658" spans="4:4">
      <c r="D658" s="3"/>
    </row>
    <row r="659" spans="4:4">
      <c r="D659" s="3"/>
    </row>
    <row r="660" spans="4:4">
      <c r="D660" s="3"/>
    </row>
    <row r="661" spans="4:4">
      <c r="D661" s="3"/>
    </row>
    <row r="662" spans="4:4">
      <c r="D662" s="3"/>
    </row>
    <row r="663" spans="4:4">
      <c r="D663" s="3"/>
    </row>
    <row r="664" spans="4:4">
      <c r="D664" s="3"/>
    </row>
    <row r="665" spans="4:4">
      <c r="D665" s="3"/>
    </row>
    <row r="666" spans="4:4">
      <c r="D666" s="3"/>
    </row>
    <row r="667" spans="4:4">
      <c r="D667" s="3"/>
    </row>
    <row r="668" spans="4:4">
      <c r="D668" s="3"/>
    </row>
    <row r="669" spans="4:4">
      <c r="D669" s="3"/>
    </row>
    <row r="670" spans="4:4">
      <c r="D670" s="3"/>
    </row>
    <row r="671" spans="4:4">
      <c r="D671" s="3"/>
    </row>
    <row r="672" spans="4:4">
      <c r="D672" s="3"/>
    </row>
    <row r="673" spans="4:4">
      <c r="D673" s="3"/>
    </row>
    <row r="674" spans="4:4">
      <c r="D674" s="3"/>
    </row>
    <row r="675" spans="4:4">
      <c r="D675" s="3"/>
    </row>
    <row r="676" spans="4:4">
      <c r="D676" s="3"/>
    </row>
    <row r="677" spans="4:4">
      <c r="D677" s="3"/>
    </row>
    <row r="678" spans="4:4">
      <c r="D678" s="3"/>
    </row>
    <row r="679" spans="4:4">
      <c r="D679" s="3"/>
    </row>
    <row r="680" spans="4:4">
      <c r="D680" s="3"/>
    </row>
    <row r="681" spans="4:4">
      <c r="D681" s="3"/>
    </row>
    <row r="682" spans="4:4">
      <c r="D682" s="3"/>
    </row>
    <row r="683" spans="4:4">
      <c r="D683" s="3"/>
    </row>
    <row r="684" spans="4:4">
      <c r="D684" s="3"/>
    </row>
    <row r="685" spans="4:4">
      <c r="D685" s="3"/>
    </row>
    <row r="686" spans="4:4">
      <c r="D686" s="3"/>
    </row>
    <row r="687" spans="4:4">
      <c r="D687" s="3"/>
    </row>
    <row r="688" spans="4:4">
      <c r="D688" s="3"/>
    </row>
    <row r="689" spans="4:4">
      <c r="D689" s="3"/>
    </row>
    <row r="690" spans="4:4">
      <c r="D690" s="3"/>
    </row>
    <row r="691" spans="4:4">
      <c r="D691" s="3"/>
    </row>
    <row r="692" spans="4:4">
      <c r="D692" s="3"/>
    </row>
    <row r="693" spans="4:4">
      <c r="D693" s="3"/>
    </row>
    <row r="694" spans="4:4">
      <c r="D694" s="3"/>
    </row>
    <row r="695" spans="4:4">
      <c r="D695" s="3"/>
    </row>
    <row r="696" spans="4:4">
      <c r="D696" s="3"/>
    </row>
    <row r="697" spans="4:4">
      <c r="D697" s="3"/>
    </row>
    <row r="698" spans="4:4">
      <c r="D698" s="3"/>
    </row>
    <row r="699" spans="4:4">
      <c r="D699" s="3"/>
    </row>
    <row r="700" spans="4:4">
      <c r="D700" s="3"/>
    </row>
    <row r="701" spans="4:4">
      <c r="D701" s="3"/>
    </row>
    <row r="702" spans="4:4">
      <c r="D702" s="3"/>
    </row>
    <row r="703" spans="4:4">
      <c r="D703" s="3"/>
    </row>
    <row r="704" spans="4:4">
      <c r="D704" s="3"/>
    </row>
    <row r="705" spans="4:4">
      <c r="D705" s="3"/>
    </row>
    <row r="706" spans="4:4">
      <c r="D706" s="3"/>
    </row>
    <row r="707" spans="4:4">
      <c r="D707" s="3"/>
    </row>
    <row r="708" spans="4:4">
      <c r="D708" s="3"/>
    </row>
    <row r="709" spans="4:4">
      <c r="D709" s="3"/>
    </row>
    <row r="710" spans="4:4">
      <c r="D710" s="3"/>
    </row>
    <row r="711" spans="4:4">
      <c r="D711" s="3"/>
    </row>
    <row r="712" spans="4:4">
      <c r="D712" s="3"/>
    </row>
    <row r="713" spans="4:4">
      <c r="D713" s="3"/>
    </row>
    <row r="714" spans="4:4">
      <c r="D714" s="3"/>
    </row>
    <row r="715" spans="4:4">
      <c r="D715" s="3"/>
    </row>
    <row r="716" spans="4:4">
      <c r="D716" s="3"/>
    </row>
    <row r="717" spans="4:4">
      <c r="D717" s="3"/>
    </row>
    <row r="718" spans="4:4">
      <c r="D718" s="3"/>
    </row>
    <row r="719" spans="4:4">
      <c r="D719" s="3"/>
    </row>
    <row r="720" spans="4:4">
      <c r="D720" s="3"/>
    </row>
    <row r="721" spans="4:4">
      <c r="D721" s="3"/>
    </row>
    <row r="722" spans="4:4">
      <c r="D722" s="3"/>
    </row>
    <row r="723" spans="4:4">
      <c r="D723" s="3"/>
    </row>
    <row r="724" spans="4:4">
      <c r="D724" s="3"/>
    </row>
    <row r="725" spans="4:4">
      <c r="D725" s="3"/>
    </row>
    <row r="726" spans="4:4">
      <c r="D726" s="3"/>
    </row>
    <row r="727" spans="4:4">
      <c r="D727" s="3"/>
    </row>
    <row r="728" spans="4:4">
      <c r="D728" s="3"/>
    </row>
    <row r="729" spans="4:4">
      <c r="D729" s="3"/>
    </row>
    <row r="730" spans="4:4">
      <c r="D730" s="3"/>
    </row>
    <row r="731" spans="4:4">
      <c r="D731" s="3"/>
    </row>
    <row r="732" spans="4:4">
      <c r="D732" s="3"/>
    </row>
    <row r="733" spans="4:4">
      <c r="D733" s="3"/>
    </row>
    <row r="734" spans="4:4">
      <c r="D734" s="3"/>
    </row>
    <row r="735" spans="4:4">
      <c r="D735" s="3"/>
    </row>
    <row r="736" spans="4:4">
      <c r="D736" s="3"/>
    </row>
    <row r="737" spans="4:4">
      <c r="D737" s="3"/>
    </row>
    <row r="738" spans="4:4">
      <c r="D738" s="3"/>
    </row>
    <row r="739" spans="4:4">
      <c r="D739" s="3"/>
    </row>
    <row r="740" spans="4:4">
      <c r="D740" s="3"/>
    </row>
    <row r="741" spans="4:4">
      <c r="D741" s="3"/>
    </row>
    <row r="742" spans="4:4">
      <c r="D742" s="3"/>
    </row>
    <row r="743" spans="4:4">
      <c r="D743" s="3"/>
    </row>
    <row r="744" spans="4:4">
      <c r="D744" s="3"/>
    </row>
    <row r="745" spans="4:4">
      <c r="D745" s="3"/>
    </row>
    <row r="746" spans="4:4">
      <c r="D746" s="3"/>
    </row>
    <row r="747" spans="4:4">
      <c r="D747" s="3"/>
    </row>
    <row r="748" spans="4:4">
      <c r="D748" s="3"/>
    </row>
    <row r="749" spans="4:4">
      <c r="D749" s="3"/>
    </row>
    <row r="750" spans="4:4">
      <c r="D750" s="3"/>
    </row>
    <row r="751" spans="4:4">
      <c r="D751" s="3"/>
    </row>
    <row r="752" spans="4:4">
      <c r="D752" s="3"/>
    </row>
    <row r="753" spans="4:4">
      <c r="D753" s="3"/>
    </row>
    <row r="754" spans="4:4">
      <c r="D754" s="3"/>
    </row>
    <row r="755" spans="4:4">
      <c r="D755" s="3"/>
    </row>
    <row r="756" spans="4:4">
      <c r="D756" s="3"/>
    </row>
    <row r="757" spans="4:4">
      <c r="D757" s="3"/>
    </row>
    <row r="758" spans="4:4">
      <c r="D758" s="3"/>
    </row>
    <row r="759" spans="4:4">
      <c r="D759" s="3"/>
    </row>
    <row r="760" spans="4:4">
      <c r="D760" s="3"/>
    </row>
    <row r="761" spans="4:4">
      <c r="D761" s="3"/>
    </row>
    <row r="762" spans="4:4">
      <c r="D762" s="3"/>
    </row>
    <row r="763" spans="4:4">
      <c r="D763" s="3"/>
    </row>
    <row r="764" spans="4:4">
      <c r="D764" s="3"/>
    </row>
    <row r="765" spans="4:4">
      <c r="D765" s="3"/>
    </row>
    <row r="766" spans="4:4">
      <c r="D766" s="3"/>
    </row>
    <row r="767" spans="4:4">
      <c r="D767" s="3"/>
    </row>
    <row r="768" spans="4:4">
      <c r="D768" s="3"/>
    </row>
    <row r="769" spans="4:4">
      <c r="D769" s="3"/>
    </row>
    <row r="770" spans="4:4">
      <c r="D770" s="3"/>
    </row>
    <row r="771" spans="4:4">
      <c r="D771" s="3"/>
    </row>
    <row r="772" spans="4:4">
      <c r="D772" s="3"/>
    </row>
    <row r="773" spans="4:4">
      <c r="D773" s="3"/>
    </row>
    <row r="774" spans="4:4">
      <c r="D774" s="3"/>
    </row>
    <row r="775" spans="4:4">
      <c r="D775" s="3"/>
    </row>
    <row r="776" spans="4:4">
      <c r="D776" s="3"/>
    </row>
    <row r="777" spans="4:4">
      <c r="D777" s="3"/>
    </row>
    <row r="778" spans="4:4">
      <c r="D778" s="3"/>
    </row>
    <row r="779" spans="4:4">
      <c r="D779" s="3"/>
    </row>
    <row r="780" spans="4:4">
      <c r="D780" s="3"/>
    </row>
    <row r="781" spans="4:4">
      <c r="D781" s="3"/>
    </row>
    <row r="782" spans="4:4">
      <c r="D782" s="3"/>
    </row>
    <row r="783" spans="4:4">
      <c r="D783" s="3"/>
    </row>
    <row r="784" spans="4:4">
      <c r="D784" s="3"/>
    </row>
    <row r="785" spans="4:4">
      <c r="D785" s="3"/>
    </row>
    <row r="786" spans="4:4">
      <c r="D786" s="3"/>
    </row>
    <row r="787" spans="4:4">
      <c r="D787" s="3"/>
    </row>
    <row r="788" spans="4:4">
      <c r="D788" s="3"/>
    </row>
    <row r="789" spans="4:4">
      <c r="D789" s="3"/>
    </row>
    <row r="790" spans="4:4">
      <c r="D790" s="3"/>
    </row>
    <row r="791" spans="4:4">
      <c r="D791" s="3"/>
    </row>
    <row r="792" spans="4:4">
      <c r="D792" s="3"/>
    </row>
    <row r="793" spans="4:4">
      <c r="D793" s="3"/>
    </row>
    <row r="794" spans="4:4">
      <c r="D794" s="3"/>
    </row>
    <row r="795" spans="4:4">
      <c r="D795" s="3"/>
    </row>
    <row r="796" spans="4:4">
      <c r="D796" s="3"/>
    </row>
    <row r="797" spans="4:4">
      <c r="D797" s="3"/>
    </row>
    <row r="798" spans="4:4">
      <c r="D798" s="3"/>
    </row>
    <row r="799" spans="4:4">
      <c r="D799" s="3"/>
    </row>
    <row r="800" spans="4:4">
      <c r="D800" s="3"/>
    </row>
    <row r="801" spans="4:4">
      <c r="D801" s="3"/>
    </row>
    <row r="802" spans="4:4">
      <c r="D802" s="3"/>
    </row>
    <row r="803" spans="4:4">
      <c r="D803" s="3"/>
    </row>
    <row r="804" spans="4:4">
      <c r="D804" s="3"/>
    </row>
    <row r="805" spans="4:4">
      <c r="D805" s="3"/>
    </row>
    <row r="806" spans="4:4">
      <c r="D806" s="3"/>
    </row>
    <row r="807" spans="4:4">
      <c r="D807" s="3"/>
    </row>
    <row r="808" spans="4:4">
      <c r="D808" s="3"/>
    </row>
    <row r="809" spans="4:4">
      <c r="D809" s="3"/>
    </row>
    <row r="810" spans="4:4">
      <c r="D810" s="3"/>
    </row>
    <row r="811" spans="4:4">
      <c r="D811" s="3"/>
    </row>
    <row r="812" spans="4:4">
      <c r="D812" s="3"/>
    </row>
    <row r="813" spans="4:4">
      <c r="D813" s="3"/>
    </row>
    <row r="814" spans="4:4">
      <c r="D814" s="3"/>
    </row>
    <row r="815" spans="4:4">
      <c r="D815" s="3"/>
    </row>
    <row r="816" spans="4:4">
      <c r="D816" s="3"/>
    </row>
    <row r="817" spans="4:4">
      <c r="D817" s="3"/>
    </row>
    <row r="818" spans="4:4">
      <c r="D818" s="3"/>
    </row>
    <row r="819" spans="4:4">
      <c r="D819" s="3"/>
    </row>
    <row r="820" spans="4:4">
      <c r="D820" s="3"/>
    </row>
    <row r="821" spans="4:4">
      <c r="D821" s="3"/>
    </row>
    <row r="822" spans="4:4">
      <c r="D822" s="3"/>
    </row>
    <row r="823" spans="4:4">
      <c r="D823" s="3"/>
    </row>
    <row r="824" spans="4:4">
      <c r="D824" s="3"/>
    </row>
    <row r="825" spans="4:4">
      <c r="D825" s="3"/>
    </row>
    <row r="826" spans="4:4">
      <c r="D826" s="3"/>
    </row>
    <row r="827" spans="4:4">
      <c r="D827" s="3"/>
    </row>
    <row r="828" spans="4:4">
      <c r="D828" s="3"/>
    </row>
    <row r="829" spans="4:4">
      <c r="D829" s="3"/>
    </row>
    <row r="830" spans="4:4">
      <c r="D830" s="3"/>
    </row>
    <row r="831" spans="4:4">
      <c r="D831" s="3"/>
    </row>
    <row r="832" spans="4:4">
      <c r="D832" s="3"/>
    </row>
    <row r="833" spans="4:4">
      <c r="D833" s="3"/>
    </row>
    <row r="834" spans="4:4">
      <c r="D834" s="3"/>
    </row>
    <row r="835" spans="4:4">
      <c r="D835" s="3"/>
    </row>
    <row r="836" spans="4:4">
      <c r="D836" s="3"/>
    </row>
    <row r="837" spans="4:4">
      <c r="D837" s="3"/>
    </row>
    <row r="838" spans="4:4">
      <c r="D838" s="3"/>
    </row>
    <row r="839" spans="4:4">
      <c r="D839" s="3"/>
    </row>
    <row r="840" spans="4:4">
      <c r="D840" s="3"/>
    </row>
    <row r="841" spans="4:4">
      <c r="D841" s="3"/>
    </row>
    <row r="842" spans="4:4">
      <c r="D842" s="3"/>
    </row>
    <row r="843" spans="4:4">
      <c r="D843" s="3"/>
    </row>
    <row r="844" spans="4:4">
      <c r="D844" s="3"/>
    </row>
    <row r="845" spans="4:4">
      <c r="D845" s="3"/>
    </row>
    <row r="846" spans="4:4">
      <c r="D846" s="3"/>
    </row>
    <row r="847" spans="4:4">
      <c r="D847" s="3"/>
    </row>
    <row r="848" spans="4:4">
      <c r="D848" s="3"/>
    </row>
    <row r="849" spans="4:4">
      <c r="D849" s="3"/>
    </row>
    <row r="850" spans="4:4">
      <c r="D850" s="3"/>
    </row>
    <row r="851" spans="4:4">
      <c r="D851" s="3"/>
    </row>
    <row r="852" spans="4:4">
      <c r="D852" s="3"/>
    </row>
    <row r="853" spans="4:4">
      <c r="D853" s="3"/>
    </row>
    <row r="854" spans="4:4">
      <c r="D854" s="3"/>
    </row>
    <row r="855" spans="4:4">
      <c r="D855" s="3"/>
    </row>
    <row r="856" spans="4:4">
      <c r="D856" s="3"/>
    </row>
    <row r="857" spans="4:4">
      <c r="D857" s="3"/>
    </row>
    <row r="858" spans="4:4">
      <c r="D858" s="3"/>
    </row>
    <row r="859" spans="4:4">
      <c r="D859" s="3"/>
    </row>
    <row r="860" spans="4:4">
      <c r="D860" s="3"/>
    </row>
    <row r="861" spans="4:4">
      <c r="D861" s="3"/>
    </row>
    <row r="862" spans="4:4">
      <c r="D862" s="3"/>
    </row>
    <row r="863" spans="4:4">
      <c r="D863" s="3"/>
    </row>
    <row r="864" spans="4:4">
      <c r="D864" s="3"/>
    </row>
    <row r="865" spans="4:4">
      <c r="D865" s="3"/>
    </row>
    <row r="866" spans="4:4">
      <c r="D866" s="3"/>
    </row>
    <row r="867" spans="4:4">
      <c r="D867" s="3"/>
    </row>
    <row r="868" spans="4:4">
      <c r="D868" s="3"/>
    </row>
    <row r="869" spans="4:4">
      <c r="D869" s="3"/>
    </row>
    <row r="870" spans="4:4">
      <c r="D870" s="3"/>
    </row>
    <row r="871" spans="4:4">
      <c r="D871" s="3"/>
    </row>
    <row r="872" spans="4:4">
      <c r="D872" s="3"/>
    </row>
    <row r="873" spans="4:4">
      <c r="D873" s="3"/>
    </row>
    <row r="874" spans="4:4">
      <c r="D874" s="3"/>
    </row>
    <row r="875" spans="4:4">
      <c r="D875" s="3"/>
    </row>
    <row r="876" spans="4:4">
      <c r="D876" s="3"/>
    </row>
    <row r="877" spans="4:4">
      <c r="D877" s="3"/>
    </row>
    <row r="878" spans="4:4">
      <c r="D878" s="3"/>
    </row>
    <row r="879" spans="4:4">
      <c r="D879" s="3"/>
    </row>
    <row r="880" spans="4:4">
      <c r="D880" s="3"/>
    </row>
    <row r="881" spans="4:4">
      <c r="D881" s="3"/>
    </row>
    <row r="882" spans="4:4">
      <c r="D882" s="3"/>
    </row>
    <row r="883" spans="4:4">
      <c r="D883" s="3"/>
    </row>
    <row r="884" spans="4:4">
      <c r="D884" s="3"/>
    </row>
    <row r="885" spans="4:4">
      <c r="D885" s="3"/>
    </row>
    <row r="886" spans="4:4">
      <c r="D886" s="3"/>
    </row>
    <row r="887" spans="4:4">
      <c r="D887" s="3"/>
    </row>
    <row r="888" spans="4:4">
      <c r="D888" s="3"/>
    </row>
    <row r="889" spans="4:4">
      <c r="D889" s="3"/>
    </row>
    <row r="890" spans="4:4">
      <c r="D890" s="3"/>
    </row>
    <row r="891" spans="4:4">
      <c r="D891" s="3"/>
    </row>
    <row r="892" spans="4:4">
      <c r="D892" s="3"/>
    </row>
    <row r="893" spans="4:4">
      <c r="D893" s="3"/>
    </row>
    <row r="894" spans="4:4">
      <c r="D894" s="3"/>
    </row>
    <row r="895" spans="4:4">
      <c r="D895" s="3"/>
    </row>
    <row r="896" spans="4:4">
      <c r="D896" s="3"/>
    </row>
    <row r="897" spans="4:4">
      <c r="D897" s="3"/>
    </row>
    <row r="898" spans="4:4">
      <c r="D898" s="3"/>
    </row>
    <row r="899" spans="4:4">
      <c r="D899" s="3"/>
    </row>
    <row r="900" spans="4:4">
      <c r="D900" s="3"/>
    </row>
    <row r="901" spans="4:4">
      <c r="D901" s="3"/>
    </row>
    <row r="902" spans="4:4">
      <c r="D902" s="3"/>
    </row>
    <row r="903" spans="4:4">
      <c r="D903" s="3"/>
    </row>
    <row r="904" spans="4:4">
      <c r="D904" s="3"/>
    </row>
    <row r="905" spans="4:4">
      <c r="D905" s="3"/>
    </row>
    <row r="906" spans="4:4">
      <c r="D906" s="3"/>
    </row>
    <row r="907" spans="4:4">
      <c r="D907" s="3"/>
    </row>
    <row r="908" spans="4:4">
      <c r="D908" s="3"/>
    </row>
    <row r="909" spans="4:4">
      <c r="D909" s="3"/>
    </row>
    <row r="910" spans="4:4">
      <c r="D910" s="3"/>
    </row>
    <row r="911" spans="4:4">
      <c r="D911" s="3"/>
    </row>
    <row r="912" spans="4:4">
      <c r="D912" s="3"/>
    </row>
    <row r="913" spans="4:4">
      <c r="D913" s="3"/>
    </row>
    <row r="914" spans="4:4">
      <c r="D914" s="3"/>
    </row>
    <row r="915" spans="4:4">
      <c r="D915" s="3"/>
    </row>
    <row r="916" spans="4:4">
      <c r="D916" s="3"/>
    </row>
    <row r="917" spans="4:4">
      <c r="D917" s="3"/>
    </row>
    <row r="918" spans="4:4">
      <c r="D918" s="3"/>
    </row>
    <row r="919" spans="4:4">
      <c r="D919" s="3"/>
    </row>
    <row r="920" spans="4:4">
      <c r="D920" s="3"/>
    </row>
    <row r="921" spans="4:4">
      <c r="D921" s="3"/>
    </row>
    <row r="922" spans="4:4">
      <c r="D922" s="3"/>
    </row>
    <row r="923" spans="4:4">
      <c r="D923" s="3"/>
    </row>
    <row r="924" spans="4:4">
      <c r="D924" s="3"/>
    </row>
    <row r="925" spans="4:4">
      <c r="D925" s="3"/>
    </row>
    <row r="926" spans="4:4">
      <c r="D926" s="3"/>
    </row>
    <row r="927" spans="4:4">
      <c r="D927" s="3"/>
    </row>
    <row r="928" spans="4:4">
      <c r="D928" s="3"/>
    </row>
    <row r="929" spans="4:4">
      <c r="D929" s="3"/>
    </row>
    <row r="930" spans="4:4">
      <c r="D930" s="3"/>
    </row>
    <row r="931" spans="4:4">
      <c r="D931" s="3"/>
    </row>
    <row r="932" spans="4:4">
      <c r="D932" s="3"/>
    </row>
    <row r="933" spans="4:4">
      <c r="D933" s="3"/>
    </row>
    <row r="934" spans="4:4">
      <c r="D934" s="3"/>
    </row>
    <row r="935" spans="4:4">
      <c r="D935" s="3"/>
    </row>
    <row r="936" spans="4:4">
      <c r="D936" s="3"/>
    </row>
    <row r="937" spans="4:4">
      <c r="D937" s="3"/>
    </row>
    <row r="938" spans="4:4">
      <c r="D938" s="3"/>
    </row>
    <row r="939" spans="4:4">
      <c r="D939" s="3"/>
    </row>
    <row r="940" spans="4:4">
      <c r="D940" s="3"/>
    </row>
    <row r="941" spans="4:4">
      <c r="D941" s="3"/>
    </row>
    <row r="942" spans="4:4">
      <c r="D942" s="3"/>
    </row>
    <row r="943" spans="4:4">
      <c r="D943" s="3"/>
    </row>
    <row r="944" spans="4:4">
      <c r="D944" s="3"/>
    </row>
    <row r="945" spans="4:4">
      <c r="D945" s="3"/>
    </row>
    <row r="946" spans="4:4">
      <c r="D946" s="3"/>
    </row>
    <row r="947" spans="4:4">
      <c r="D947" s="3"/>
    </row>
    <row r="948" spans="4:4">
      <c r="D948" s="3"/>
    </row>
    <row r="949" spans="4:4">
      <c r="D949" s="3"/>
    </row>
    <row r="950" spans="4:4">
      <c r="D950" s="3"/>
    </row>
    <row r="951" spans="4:4">
      <c r="D951" s="3"/>
    </row>
    <row r="952" spans="4:4">
      <c r="D952" s="3"/>
    </row>
    <row r="953" spans="4:4">
      <c r="D953" s="3"/>
    </row>
    <row r="954" spans="4:4">
      <c r="D954" s="3"/>
    </row>
    <row r="955" spans="4:4">
      <c r="D955" s="3"/>
    </row>
    <row r="956" spans="4:4">
      <c r="D956" s="3"/>
    </row>
    <row r="957" spans="4:4">
      <c r="D957" s="3"/>
    </row>
    <row r="958" spans="4:4">
      <c r="D958" s="3"/>
    </row>
    <row r="959" spans="4:4">
      <c r="D959" s="3"/>
    </row>
    <row r="960" spans="4:4">
      <c r="D960" s="3"/>
    </row>
    <row r="961" spans="4:4">
      <c r="D961" s="3"/>
    </row>
    <row r="962" spans="4:4">
      <c r="D962" s="3"/>
    </row>
    <row r="963" spans="4:4">
      <c r="D963" s="3"/>
    </row>
    <row r="964" spans="4:4">
      <c r="D964" s="3"/>
    </row>
    <row r="965" spans="4:4">
      <c r="D965" s="3"/>
    </row>
    <row r="966" spans="4:4">
      <c r="D966" s="3"/>
    </row>
    <row r="967" spans="4:4">
      <c r="D967" s="3"/>
    </row>
    <row r="968" spans="4:4">
      <c r="D968" s="3"/>
    </row>
    <row r="969" spans="4:4">
      <c r="D969" s="3"/>
    </row>
    <row r="970" spans="4:4">
      <c r="D970" s="3"/>
    </row>
    <row r="971" spans="4:4">
      <c r="D971" s="3"/>
    </row>
    <row r="972" spans="4:4">
      <c r="D972" s="3"/>
    </row>
    <row r="973" spans="4:4">
      <c r="D973" s="3"/>
    </row>
    <row r="974" spans="4:4">
      <c r="D974" s="3"/>
    </row>
    <row r="975" spans="4:4">
      <c r="D975" s="3"/>
    </row>
    <row r="976" spans="4:4">
      <c r="D976" s="3"/>
    </row>
    <row r="977" spans="4:4">
      <c r="D977" s="3"/>
    </row>
    <row r="978" spans="4:4">
      <c r="D978" s="3"/>
    </row>
    <row r="979" spans="4:4">
      <c r="D979" s="3"/>
    </row>
    <row r="980" spans="4:4">
      <c r="D980" s="3"/>
    </row>
    <row r="981" spans="4:4">
      <c r="D981" s="3"/>
    </row>
    <row r="982" spans="4:4">
      <c r="D982" s="3"/>
    </row>
    <row r="983" spans="4:4">
      <c r="D983" s="3"/>
    </row>
    <row r="984" spans="4:4">
      <c r="D984" s="3"/>
    </row>
    <row r="985" spans="4:4">
      <c r="D985" s="3"/>
    </row>
    <row r="986" spans="4:4">
      <c r="D986" s="3"/>
    </row>
    <row r="987" spans="4:4">
      <c r="D987" s="3"/>
    </row>
    <row r="988" spans="4:4">
      <c r="D988" s="3"/>
    </row>
    <row r="989" spans="4:4">
      <c r="D989" s="3"/>
    </row>
    <row r="990" spans="4:4">
      <c r="D990" s="3"/>
    </row>
    <row r="991" spans="4:4">
      <c r="D991" s="3"/>
    </row>
    <row r="992" spans="4:4">
      <c r="D992" s="3"/>
    </row>
    <row r="993" spans="4:4">
      <c r="D993" s="3"/>
    </row>
    <row r="994" spans="4:4">
      <c r="D994" s="3"/>
    </row>
    <row r="995" spans="4:4">
      <c r="D995" s="3"/>
    </row>
    <row r="996" spans="4:4">
      <c r="D996" s="3"/>
    </row>
    <row r="997" spans="4:4">
      <c r="D997" s="3"/>
    </row>
    <row r="998" spans="4:4">
      <c r="D998" s="3"/>
    </row>
    <row r="999" spans="4:4">
      <c r="D999" s="3"/>
    </row>
    <row r="1000" spans="4:4">
      <c r="D1000" s="3"/>
    </row>
    <row r="1001" spans="4:4">
      <c r="D1001" s="3"/>
    </row>
    <row r="1002" spans="4:4">
      <c r="D1002" s="3"/>
    </row>
    <row r="1003" spans="4:4">
      <c r="D1003" s="3"/>
    </row>
    <row r="1004" spans="4:4">
      <c r="D1004" s="3"/>
    </row>
    <row r="1005" spans="4:4">
      <c r="D1005" s="3"/>
    </row>
    <row r="1006" spans="4:4">
      <c r="D1006" s="3"/>
    </row>
    <row r="1007" spans="4:4">
      <c r="D1007" s="3"/>
    </row>
    <row r="1008" spans="4:4">
      <c r="D1008" s="3"/>
    </row>
    <row r="1009" spans="4:4">
      <c r="D1009" s="3"/>
    </row>
    <row r="1010" spans="4:4">
      <c r="D1010" s="3"/>
    </row>
    <row r="1011" spans="4:4">
      <c r="D1011" s="3"/>
    </row>
    <row r="1012" spans="4:4">
      <c r="D1012" s="3"/>
    </row>
    <row r="1013" spans="4:4">
      <c r="D1013" s="3"/>
    </row>
    <row r="1014" spans="4:4">
      <c r="D1014" s="3"/>
    </row>
    <row r="1015" spans="4:4">
      <c r="D1015" s="3"/>
    </row>
    <row r="1016" spans="4:4">
      <c r="D1016" s="3"/>
    </row>
    <row r="1017" spans="4:4">
      <c r="D1017" s="3"/>
    </row>
    <row r="1018" spans="4:4">
      <c r="D1018" s="3"/>
    </row>
    <row r="1019" spans="4:4">
      <c r="D1019" s="3"/>
    </row>
    <row r="1020" spans="4:4">
      <c r="D1020" s="3"/>
    </row>
    <row r="1021" spans="4:4">
      <c r="D1021" s="3"/>
    </row>
    <row r="1022" spans="4:4">
      <c r="D1022" s="3"/>
    </row>
    <row r="1023" spans="4:4">
      <c r="D1023" s="3"/>
    </row>
    <row r="1024" spans="4:4">
      <c r="D1024" s="3"/>
    </row>
    <row r="1025" spans="4:4">
      <c r="D1025" s="3"/>
    </row>
    <row r="1026" spans="4:4">
      <c r="D1026" s="3"/>
    </row>
    <row r="1027" spans="4:4">
      <c r="D1027" s="3"/>
    </row>
    <row r="1028" spans="4:4">
      <c r="D1028" s="3"/>
    </row>
    <row r="1029" spans="4:4">
      <c r="D1029" s="3"/>
    </row>
    <row r="1030" spans="4:4">
      <c r="D1030" s="3"/>
    </row>
    <row r="1031" spans="4:4">
      <c r="D1031" s="3"/>
    </row>
    <row r="1032" spans="4:4">
      <c r="D1032" s="3"/>
    </row>
    <row r="1033" spans="4:4">
      <c r="D1033" s="3"/>
    </row>
    <row r="1034" spans="4:4">
      <c r="D1034" s="3"/>
    </row>
    <row r="1035" spans="4:4">
      <c r="D1035" s="3"/>
    </row>
    <row r="1036" spans="4:4">
      <c r="D1036" s="3"/>
    </row>
    <row r="1037" spans="4:4">
      <c r="D1037" s="3"/>
    </row>
    <row r="1038" spans="4:4">
      <c r="D1038" s="3"/>
    </row>
    <row r="1039" spans="4:4">
      <c r="D1039" s="3"/>
    </row>
    <row r="1040" spans="4:4">
      <c r="D1040" s="3"/>
    </row>
    <row r="1041" spans="4:4">
      <c r="D1041" s="3"/>
    </row>
    <row r="1042" spans="4:4">
      <c r="D1042" s="3"/>
    </row>
    <row r="1043" spans="4:4">
      <c r="D1043" s="3"/>
    </row>
    <row r="1044" spans="4:4">
      <c r="D1044" s="3"/>
    </row>
    <row r="1045" spans="4:4">
      <c r="D1045" s="3"/>
    </row>
    <row r="1046" spans="4:4">
      <c r="D1046" s="3"/>
    </row>
    <row r="1047" spans="4:4">
      <c r="D1047" s="3"/>
    </row>
    <row r="1048" spans="4:4">
      <c r="D1048" s="3"/>
    </row>
    <row r="1049" spans="4:4">
      <c r="D1049" s="3"/>
    </row>
    <row r="1050" spans="4:4">
      <c r="D1050" s="3"/>
    </row>
    <row r="1051" spans="4:4">
      <c r="D1051" s="3"/>
    </row>
    <row r="1052" spans="4:4">
      <c r="D1052" s="3"/>
    </row>
    <row r="1053" spans="4:4">
      <c r="D1053" s="3"/>
    </row>
    <row r="1054" spans="4:4">
      <c r="D1054" s="3"/>
    </row>
    <row r="1055" spans="4:4">
      <c r="D1055" s="3"/>
    </row>
    <row r="1056" spans="4:4">
      <c r="D1056" s="3"/>
    </row>
    <row r="1057" spans="4:4">
      <c r="D1057" s="3"/>
    </row>
    <row r="1058" spans="4:4">
      <c r="D1058" s="3"/>
    </row>
    <row r="1059" spans="4:4">
      <c r="D1059" s="3"/>
    </row>
    <row r="1060" spans="4:4">
      <c r="D1060" s="3"/>
    </row>
    <row r="1061" spans="4:4">
      <c r="D1061" s="3"/>
    </row>
    <row r="1062" spans="4:4">
      <c r="D1062" s="3"/>
    </row>
    <row r="1063" spans="4:4">
      <c r="D1063" s="3"/>
    </row>
    <row r="1064" spans="4:4">
      <c r="D1064" s="3"/>
    </row>
    <row r="1065" spans="4:4">
      <c r="D1065" s="3"/>
    </row>
    <row r="1066" spans="4:4">
      <c r="D1066" s="3"/>
    </row>
    <row r="1067" spans="4:4">
      <c r="D1067" s="3"/>
    </row>
    <row r="1068" spans="4:4">
      <c r="D1068" s="3"/>
    </row>
    <row r="1069" spans="4:4">
      <c r="D1069" s="3"/>
    </row>
    <row r="1070" spans="4:4">
      <c r="D1070" s="3"/>
    </row>
    <row r="1071" spans="4:4">
      <c r="D1071" s="3"/>
    </row>
    <row r="1072" spans="4:4">
      <c r="D1072" s="3"/>
    </row>
    <row r="1073" spans="4:4">
      <c r="D1073" s="3"/>
    </row>
    <row r="1074" spans="4:4">
      <c r="D1074" s="3"/>
    </row>
    <row r="1075" spans="4:4">
      <c r="D1075" s="3"/>
    </row>
    <row r="1076" spans="4:4">
      <c r="D1076" s="3"/>
    </row>
    <row r="1077" spans="4:4">
      <c r="D1077" s="3"/>
    </row>
    <row r="1078" spans="4:4">
      <c r="D1078" s="3"/>
    </row>
    <row r="1079" spans="4:4">
      <c r="D1079" s="3"/>
    </row>
    <row r="1080" spans="4:4">
      <c r="D1080" s="3"/>
    </row>
    <row r="1081" spans="4:4">
      <c r="D1081" s="3"/>
    </row>
    <row r="1082" spans="4:4">
      <c r="D1082" s="3"/>
    </row>
    <row r="1083" spans="4:4">
      <c r="D1083" s="3"/>
    </row>
    <row r="1084" spans="4:4">
      <c r="D1084" s="3"/>
    </row>
    <row r="1085" spans="4:4">
      <c r="D1085" s="3"/>
    </row>
    <row r="1086" spans="4:4">
      <c r="D1086" s="3"/>
    </row>
    <row r="1087" spans="4:4">
      <c r="D1087" s="3"/>
    </row>
    <row r="1088" spans="4:4">
      <c r="D1088" s="3"/>
    </row>
    <row r="1089" spans="4:4">
      <c r="D1089" s="3"/>
    </row>
    <row r="1090" spans="4:4">
      <c r="D1090" s="3"/>
    </row>
    <row r="1091" spans="4:4">
      <c r="D1091" s="3"/>
    </row>
    <row r="1092" spans="4:4">
      <c r="D1092" s="3"/>
    </row>
    <row r="1093" spans="4:4">
      <c r="D1093" s="3"/>
    </row>
    <row r="1094" spans="4:4">
      <c r="D1094" s="3"/>
    </row>
    <row r="1095" spans="4:4">
      <c r="D1095" s="3"/>
    </row>
    <row r="1096" spans="4:4">
      <c r="D1096" s="3"/>
    </row>
    <row r="1097" spans="4:4">
      <c r="D1097" s="3"/>
    </row>
    <row r="1098" spans="4:4">
      <c r="D1098" s="3"/>
    </row>
    <row r="1099" spans="4:4">
      <c r="D1099" s="3"/>
    </row>
    <row r="1100" spans="4:4">
      <c r="D1100" s="3"/>
    </row>
    <row r="1101" spans="4:4">
      <c r="D1101" s="3"/>
    </row>
    <row r="1102" spans="4:4">
      <c r="D1102" s="3"/>
    </row>
    <row r="1103" spans="4:4">
      <c r="D1103" s="3"/>
    </row>
    <row r="1104" spans="4:4">
      <c r="D1104" s="3"/>
    </row>
    <row r="1105" spans="4:4">
      <c r="D1105" s="3"/>
    </row>
    <row r="1106" spans="4:4">
      <c r="D1106" s="3"/>
    </row>
    <row r="1107" spans="4:4">
      <c r="D1107" s="3"/>
    </row>
    <row r="1108" spans="4:4">
      <c r="D1108" s="3"/>
    </row>
    <row r="1109" spans="4:4">
      <c r="D1109" s="3"/>
    </row>
    <row r="1110" spans="4:4">
      <c r="D1110" s="3"/>
    </row>
    <row r="1111" spans="4:4">
      <c r="D1111" s="3"/>
    </row>
    <row r="1112" spans="4:4">
      <c r="D1112" s="3"/>
    </row>
    <row r="1113" spans="4:4">
      <c r="D1113" s="3"/>
    </row>
    <row r="1114" spans="4:4">
      <c r="D1114" s="3"/>
    </row>
    <row r="1115" spans="4:4">
      <c r="D1115" s="3"/>
    </row>
    <row r="1116" spans="4:4">
      <c r="D1116" s="3"/>
    </row>
    <row r="1117" spans="4:4">
      <c r="D1117" s="3"/>
    </row>
    <row r="1118" spans="4:4">
      <c r="D1118" s="3"/>
    </row>
    <row r="1119" spans="4:4">
      <c r="D1119" s="3"/>
    </row>
    <row r="1120" spans="4:4">
      <c r="D1120" s="3"/>
    </row>
    <row r="1121" spans="4:4">
      <c r="D1121" s="3"/>
    </row>
    <row r="1122" spans="4:4">
      <c r="D1122" s="3"/>
    </row>
    <row r="1123" spans="4:4">
      <c r="D1123" s="3"/>
    </row>
    <row r="1124" spans="4:4">
      <c r="D1124" s="3"/>
    </row>
    <row r="1125" spans="4:4">
      <c r="D1125" s="3"/>
    </row>
    <row r="1126" spans="4:4">
      <c r="D1126" s="3"/>
    </row>
    <row r="1127" spans="4:4">
      <c r="D1127" s="3"/>
    </row>
    <row r="1128" spans="4:4">
      <c r="D1128" s="3"/>
    </row>
    <row r="1129" spans="4:4">
      <c r="D1129" s="3"/>
    </row>
    <row r="1130" spans="4:4">
      <c r="D1130" s="3"/>
    </row>
    <row r="1131" spans="4:4">
      <c r="D1131" s="3"/>
    </row>
    <row r="1132" spans="4:4">
      <c r="D1132" s="3"/>
    </row>
    <row r="1133" spans="4:4">
      <c r="D1133" s="3"/>
    </row>
    <row r="1134" spans="4:4">
      <c r="D1134" s="3"/>
    </row>
    <row r="1135" spans="4:4">
      <c r="D1135" s="3"/>
    </row>
    <row r="1136" spans="4:4">
      <c r="D1136" s="3"/>
    </row>
    <row r="1137" spans="4:4">
      <c r="D1137" s="3"/>
    </row>
    <row r="1138" spans="4:4">
      <c r="D1138" s="3"/>
    </row>
    <row r="1139" spans="4:4">
      <c r="D1139" s="3"/>
    </row>
    <row r="1140" spans="4:4">
      <c r="D1140" s="3"/>
    </row>
    <row r="1141" spans="4:4">
      <c r="D1141" s="3"/>
    </row>
    <row r="1142" spans="4:4">
      <c r="D1142" s="3"/>
    </row>
    <row r="1143" spans="4:4">
      <c r="D1143" s="3"/>
    </row>
    <row r="1144" spans="4:4">
      <c r="D1144" s="3"/>
    </row>
    <row r="1145" spans="4:4">
      <c r="D1145" s="3"/>
    </row>
    <row r="1146" spans="4:4">
      <c r="D1146" s="3"/>
    </row>
    <row r="1147" spans="4:4">
      <c r="D1147" s="3"/>
    </row>
    <row r="1148" spans="4:4">
      <c r="D1148" s="3"/>
    </row>
    <row r="1149" spans="4:4">
      <c r="D1149" s="3"/>
    </row>
    <row r="1150" spans="4:4">
      <c r="D1150" s="3"/>
    </row>
    <row r="1151" spans="4:4">
      <c r="D1151" s="3"/>
    </row>
    <row r="1152" spans="4:4">
      <c r="D1152" s="3"/>
    </row>
    <row r="1153" spans="4:4">
      <c r="D1153" s="3"/>
    </row>
    <row r="1154" spans="4:4">
      <c r="D1154" s="3"/>
    </row>
    <row r="1155" spans="4:4">
      <c r="D1155" s="3"/>
    </row>
    <row r="1156" spans="4:4">
      <c r="D1156" s="3"/>
    </row>
    <row r="1157" spans="4:4">
      <c r="D1157" s="3"/>
    </row>
    <row r="1158" spans="4:4">
      <c r="D1158" s="3"/>
    </row>
    <row r="1159" spans="4:4">
      <c r="D1159" s="3"/>
    </row>
    <row r="1160" spans="4:4">
      <c r="D1160" s="3"/>
    </row>
    <row r="1161" spans="4:4">
      <c r="D1161" s="3"/>
    </row>
    <row r="1162" spans="4:4">
      <c r="D1162" s="3"/>
    </row>
    <row r="1163" spans="4:4">
      <c r="D1163" s="3"/>
    </row>
    <row r="1164" spans="4:4">
      <c r="D1164" s="3"/>
    </row>
    <row r="1165" spans="4:4">
      <c r="D1165" s="3"/>
    </row>
    <row r="1166" spans="4:4">
      <c r="D1166" s="3"/>
    </row>
    <row r="1167" spans="4:4">
      <c r="D1167" s="3"/>
    </row>
    <row r="1168" spans="4:4">
      <c r="D1168" s="3"/>
    </row>
    <row r="1169" spans="4:4">
      <c r="D1169" s="3"/>
    </row>
    <row r="1170" spans="4:4">
      <c r="D1170" s="3"/>
    </row>
    <row r="1171" spans="4:4">
      <c r="D1171" s="3"/>
    </row>
    <row r="1172" spans="4:4">
      <c r="D1172" s="3"/>
    </row>
    <row r="1173" spans="4:4">
      <c r="D1173" s="3"/>
    </row>
    <row r="1174" spans="4:4">
      <c r="D1174" s="3"/>
    </row>
    <row r="1175" spans="4:4">
      <c r="D1175" s="3"/>
    </row>
    <row r="1176" spans="4:4">
      <c r="D1176" s="3"/>
    </row>
    <row r="1177" spans="4:4">
      <c r="D1177" s="3"/>
    </row>
    <row r="1178" spans="4:4">
      <c r="D1178" s="3"/>
    </row>
    <row r="1179" spans="4:4">
      <c r="D1179" s="3"/>
    </row>
    <row r="1180" spans="4:4">
      <c r="D1180" s="3"/>
    </row>
    <row r="1181" spans="4:4">
      <c r="D1181" s="3"/>
    </row>
    <row r="1182" spans="4:4">
      <c r="D1182" s="3"/>
    </row>
    <row r="1183" spans="4:4">
      <c r="D1183" s="3"/>
    </row>
    <row r="1184" spans="4:4">
      <c r="D1184" s="3"/>
    </row>
    <row r="1185" spans="4:4">
      <c r="D1185" s="3"/>
    </row>
    <row r="1186" spans="4:4">
      <c r="D1186" s="3"/>
    </row>
    <row r="1187" spans="4:4">
      <c r="D1187" s="3"/>
    </row>
    <row r="1188" spans="4:4">
      <c r="D1188" s="3"/>
    </row>
    <row r="1189" spans="4:4">
      <c r="D1189" s="3"/>
    </row>
    <row r="1190" spans="4:4">
      <c r="D1190" s="3"/>
    </row>
    <row r="1191" spans="4:4">
      <c r="D1191" s="3"/>
    </row>
    <row r="1192" spans="4:4">
      <c r="D1192" s="3"/>
    </row>
    <row r="1193" spans="4:4">
      <c r="D1193" s="3"/>
    </row>
    <row r="1194" spans="4:4">
      <c r="D1194" s="3"/>
    </row>
    <row r="1195" spans="4:4">
      <c r="D1195" s="3"/>
    </row>
    <row r="1196" spans="4:4">
      <c r="D1196" s="3"/>
    </row>
    <row r="1197" spans="4:4">
      <c r="D1197" s="3"/>
    </row>
    <row r="1198" spans="4:4">
      <c r="D1198" s="3"/>
    </row>
    <row r="1199" spans="4:4">
      <c r="D1199" s="3"/>
    </row>
    <row r="1200" spans="4:4">
      <c r="D1200" s="3"/>
    </row>
    <row r="1201" spans="4:4">
      <c r="D1201" s="3"/>
    </row>
    <row r="1202" spans="4:4">
      <c r="D1202" s="3"/>
    </row>
    <row r="1203" spans="4:4">
      <c r="D1203" s="3"/>
    </row>
    <row r="1204" spans="4:4">
      <c r="D1204" s="3"/>
    </row>
    <row r="1205" spans="4:4">
      <c r="D1205" s="3"/>
    </row>
    <row r="1206" spans="4:4">
      <c r="D1206" s="3"/>
    </row>
    <row r="1207" spans="4:4">
      <c r="D1207" s="3"/>
    </row>
    <row r="1208" spans="4:4">
      <c r="D1208" s="3"/>
    </row>
    <row r="1209" spans="4:4">
      <c r="D1209" s="3"/>
    </row>
    <row r="1210" spans="4:4">
      <c r="D1210" s="3"/>
    </row>
    <row r="1211" spans="4:4">
      <c r="D1211" s="3"/>
    </row>
    <row r="1212" spans="4:4">
      <c r="D1212" s="3"/>
    </row>
    <row r="1213" spans="4:4">
      <c r="D1213" s="3"/>
    </row>
    <row r="1214" spans="4:4">
      <c r="D1214" s="3"/>
    </row>
    <row r="1215" spans="4:4">
      <c r="D1215" s="3"/>
    </row>
    <row r="1216" spans="4:4">
      <c r="D1216" s="3"/>
    </row>
    <row r="1217" spans="4:4">
      <c r="D1217" s="3"/>
    </row>
    <row r="1218" spans="4:4">
      <c r="D1218" s="3"/>
    </row>
    <row r="1219" spans="4:4">
      <c r="D1219" s="3"/>
    </row>
    <row r="1220" spans="4:4">
      <c r="D1220" s="3"/>
    </row>
    <row r="1221" spans="4:4">
      <c r="D1221" s="3"/>
    </row>
    <row r="1222" spans="4:4">
      <c r="D1222" s="3"/>
    </row>
    <row r="1223" spans="4:4">
      <c r="D1223" s="3"/>
    </row>
    <row r="1224" spans="4:4">
      <c r="D1224" s="3"/>
    </row>
    <row r="1225" spans="4:4">
      <c r="D1225" s="3"/>
    </row>
    <row r="1226" spans="4:4">
      <c r="D1226" s="3"/>
    </row>
    <row r="1227" spans="4:4">
      <c r="D1227" s="3"/>
    </row>
    <row r="1228" spans="4:4">
      <c r="D1228" s="3"/>
    </row>
    <row r="1229" spans="4:4">
      <c r="D1229" s="3"/>
    </row>
    <row r="1230" spans="4:4">
      <c r="D1230" s="3"/>
    </row>
    <row r="1231" spans="4:4">
      <c r="D1231" s="3"/>
    </row>
    <row r="1232" spans="4:4">
      <c r="D1232" s="3"/>
    </row>
    <row r="1233" spans="4:4">
      <c r="D1233" s="3"/>
    </row>
    <row r="1234" spans="4:4">
      <c r="D1234" s="3"/>
    </row>
    <row r="1235" spans="4:4">
      <c r="D1235" s="3"/>
    </row>
    <row r="1236" spans="4:4">
      <c r="D1236" s="3"/>
    </row>
    <row r="1237" spans="4:4">
      <c r="D1237" s="3"/>
    </row>
    <row r="1238" spans="4:4">
      <c r="D1238" s="3"/>
    </row>
    <row r="1239" spans="4:4">
      <c r="D1239" s="3"/>
    </row>
    <row r="1240" spans="4:4">
      <c r="D1240" s="3"/>
    </row>
    <row r="1241" spans="4:4">
      <c r="D1241" s="3"/>
    </row>
    <row r="1242" spans="4:4">
      <c r="D1242" s="3"/>
    </row>
    <row r="1243" spans="4:4">
      <c r="D1243" s="3"/>
    </row>
    <row r="1244" spans="4:4">
      <c r="D1244" s="3"/>
    </row>
    <row r="1245" spans="4:4">
      <c r="D1245" s="3"/>
    </row>
    <row r="1246" spans="4:4">
      <c r="D1246" s="3"/>
    </row>
    <row r="1247" spans="4:4">
      <c r="D1247" s="3"/>
    </row>
    <row r="1248" spans="4:4">
      <c r="D1248" s="3"/>
    </row>
    <row r="1249" spans="4:4">
      <c r="D1249" s="3"/>
    </row>
    <row r="1250" spans="4:4">
      <c r="D1250" s="3"/>
    </row>
    <row r="1251" spans="4:4">
      <c r="D1251" s="3"/>
    </row>
    <row r="1252" spans="4:4">
      <c r="D1252" s="3"/>
    </row>
    <row r="1253" spans="4:4">
      <c r="D1253" s="3"/>
    </row>
    <row r="1254" spans="4:4">
      <c r="D1254" s="3"/>
    </row>
    <row r="1255" spans="4:4">
      <c r="D1255" s="3"/>
    </row>
    <row r="1256" spans="4:4">
      <c r="D1256" s="3"/>
    </row>
    <row r="1257" spans="4:4">
      <c r="D1257" s="3"/>
    </row>
    <row r="1258" spans="4:4">
      <c r="D1258" s="3"/>
    </row>
    <row r="1259" spans="4:4">
      <c r="D1259" s="3"/>
    </row>
    <row r="1260" spans="4:4">
      <c r="D1260" s="3"/>
    </row>
    <row r="1261" spans="4:4">
      <c r="D1261" s="3"/>
    </row>
    <row r="1262" spans="4:4">
      <c r="D1262" s="3"/>
    </row>
    <row r="1263" spans="4:4">
      <c r="D1263" s="3"/>
    </row>
    <row r="1264" spans="4:4">
      <c r="D1264" s="3"/>
    </row>
    <row r="1265" spans="4:4">
      <c r="D1265" s="3"/>
    </row>
    <row r="1266" spans="4:4">
      <c r="D1266" s="3"/>
    </row>
    <row r="1267" spans="4:4">
      <c r="D1267" s="3"/>
    </row>
    <row r="1268" spans="4:4">
      <c r="D1268" s="3"/>
    </row>
    <row r="1269" spans="4:4">
      <c r="D1269" s="3"/>
    </row>
    <row r="1270" spans="4:4">
      <c r="D1270" s="3"/>
    </row>
    <row r="1271" spans="4:4">
      <c r="D1271" s="3"/>
    </row>
    <row r="1272" spans="4:4">
      <c r="D1272" s="3"/>
    </row>
    <row r="1273" spans="4:4">
      <c r="D1273" s="3"/>
    </row>
    <row r="1274" spans="4:4">
      <c r="D1274" s="3"/>
    </row>
    <row r="1275" spans="4:4">
      <c r="D1275" s="3"/>
    </row>
    <row r="1276" spans="4:4">
      <c r="D1276" s="3"/>
    </row>
    <row r="1277" spans="4:4">
      <c r="D1277" s="3"/>
    </row>
    <row r="1278" spans="4:4">
      <c r="D1278" s="3"/>
    </row>
    <row r="1279" spans="4:4">
      <c r="D1279" s="3"/>
    </row>
    <row r="1280" spans="4:4">
      <c r="D1280" s="3"/>
    </row>
    <row r="1281" spans="4:4">
      <c r="D1281" s="3"/>
    </row>
    <row r="1282" spans="4:4">
      <c r="D1282" s="3"/>
    </row>
    <row r="1283" spans="4:4">
      <c r="D1283" s="3"/>
    </row>
    <row r="1284" spans="4:4">
      <c r="D1284" s="3"/>
    </row>
    <row r="1285" spans="4:4">
      <c r="D1285" s="3"/>
    </row>
    <row r="1286" spans="4:4">
      <c r="D1286" s="3"/>
    </row>
    <row r="1287" spans="4:4">
      <c r="D1287" s="3"/>
    </row>
    <row r="1288" spans="4:4">
      <c r="D1288" s="3"/>
    </row>
    <row r="1289" spans="4:4">
      <c r="D1289" s="3"/>
    </row>
    <row r="1290" spans="4:4">
      <c r="D1290" s="3"/>
    </row>
    <row r="1291" spans="4:4">
      <c r="D1291" s="3"/>
    </row>
    <row r="1292" spans="4:4">
      <c r="D1292" s="3"/>
    </row>
    <row r="1293" spans="4:4">
      <c r="D1293" s="3"/>
    </row>
    <row r="1294" spans="4:4">
      <c r="D1294" s="3"/>
    </row>
    <row r="1295" spans="4:4">
      <c r="D1295" s="3"/>
    </row>
    <row r="1296" spans="4:4">
      <c r="D1296" s="3"/>
    </row>
    <row r="1297" spans="4:4">
      <c r="D1297" s="3"/>
    </row>
    <row r="1298" spans="4:4">
      <c r="D1298" s="3"/>
    </row>
    <row r="1299" spans="4:4">
      <c r="D1299" s="3"/>
    </row>
    <row r="1300" spans="4:4">
      <c r="D1300" s="3"/>
    </row>
    <row r="1301" spans="4:4">
      <c r="D1301" s="3"/>
    </row>
    <row r="1302" spans="4:4">
      <c r="D1302" s="3"/>
    </row>
    <row r="1303" spans="4:4">
      <c r="D1303" s="3"/>
    </row>
    <row r="1304" spans="4:4">
      <c r="D1304" s="3"/>
    </row>
    <row r="1305" spans="4:4">
      <c r="D1305" s="3"/>
    </row>
    <row r="1306" spans="4:4">
      <c r="D1306" s="3"/>
    </row>
    <row r="1307" spans="4:4">
      <c r="D1307" s="3"/>
    </row>
    <row r="1308" spans="4:4">
      <c r="D1308" s="3"/>
    </row>
    <row r="1309" spans="4:4">
      <c r="D1309" s="3"/>
    </row>
    <row r="1310" spans="4:4">
      <c r="D1310" s="3"/>
    </row>
    <row r="1311" spans="4:4">
      <c r="D1311" s="3"/>
    </row>
    <row r="1312" spans="4:4">
      <c r="D1312" s="3"/>
    </row>
    <row r="1313" spans="4:4">
      <c r="D1313" s="3"/>
    </row>
    <row r="1314" spans="4:4">
      <c r="D1314" s="3"/>
    </row>
    <row r="1315" spans="4:4">
      <c r="D1315" s="3"/>
    </row>
    <row r="1316" spans="4:4">
      <c r="D1316" s="3"/>
    </row>
    <row r="1317" spans="4:4">
      <c r="D1317" s="3"/>
    </row>
    <row r="1318" spans="4:4">
      <c r="D1318" s="3"/>
    </row>
    <row r="1319" spans="4:4">
      <c r="D1319" s="3"/>
    </row>
    <row r="1320" spans="4:4">
      <c r="D1320" s="3"/>
    </row>
    <row r="1321" spans="4:4">
      <c r="D1321" s="3"/>
    </row>
    <row r="1322" spans="4:4">
      <c r="D1322" s="3"/>
    </row>
    <row r="1323" spans="4:4">
      <c r="D1323" s="3"/>
    </row>
    <row r="1324" spans="4:4">
      <c r="D1324" s="3"/>
    </row>
    <row r="1325" spans="4:4">
      <c r="D1325" s="3"/>
    </row>
    <row r="1326" spans="4:4">
      <c r="D1326" s="3"/>
    </row>
    <row r="1327" spans="4:4">
      <c r="D1327" s="3"/>
    </row>
    <row r="1328" spans="4:4">
      <c r="D1328" s="3"/>
    </row>
    <row r="1329" spans="4:4">
      <c r="D1329" s="3"/>
    </row>
    <row r="1330" spans="4:4">
      <c r="D1330" s="3"/>
    </row>
    <row r="1331" spans="4:4">
      <c r="D1331" s="3"/>
    </row>
    <row r="1332" spans="4:4">
      <c r="D1332" s="3"/>
    </row>
    <row r="1333" spans="4:4">
      <c r="D1333" s="3"/>
    </row>
    <row r="1334" spans="4:4">
      <c r="D1334" s="3"/>
    </row>
    <row r="1335" spans="4:4">
      <c r="D1335" s="3"/>
    </row>
    <row r="1336" spans="4:4">
      <c r="D1336" s="3"/>
    </row>
    <row r="1337" spans="4:4">
      <c r="D1337" s="3"/>
    </row>
    <row r="1338" spans="4:4">
      <c r="D1338" s="3"/>
    </row>
    <row r="1339" spans="4:4">
      <c r="D1339" s="3"/>
    </row>
    <row r="1340" spans="4:4">
      <c r="D1340" s="3"/>
    </row>
    <row r="1341" spans="4:4">
      <c r="D1341" s="3"/>
    </row>
    <row r="1342" spans="4:4">
      <c r="D1342" s="3"/>
    </row>
    <row r="1343" spans="4:4">
      <c r="D1343" s="3"/>
    </row>
    <row r="1344" spans="4:4">
      <c r="D1344" s="3"/>
    </row>
    <row r="1345" spans="4:4">
      <c r="D1345" s="3"/>
    </row>
    <row r="1346" spans="4:4">
      <c r="D1346" s="3"/>
    </row>
    <row r="1347" spans="4:4">
      <c r="D1347" s="3"/>
    </row>
    <row r="1348" spans="4:4">
      <c r="D1348" s="3"/>
    </row>
    <row r="1349" spans="4:4">
      <c r="D1349" s="3"/>
    </row>
    <row r="1350" spans="4:4">
      <c r="D1350" s="3"/>
    </row>
    <row r="1351" spans="4:4">
      <c r="D1351" s="3"/>
    </row>
    <row r="1352" spans="4:4">
      <c r="D1352" s="3"/>
    </row>
    <row r="1353" spans="4:4">
      <c r="D1353" s="3"/>
    </row>
    <row r="1354" spans="4:4">
      <c r="D1354" s="3"/>
    </row>
    <row r="1355" spans="4:4">
      <c r="D1355" s="3"/>
    </row>
    <row r="1356" spans="4:4">
      <c r="D1356" s="3"/>
    </row>
    <row r="1357" spans="4:4">
      <c r="D1357" s="3"/>
    </row>
    <row r="1358" spans="4:4">
      <c r="D1358" s="3"/>
    </row>
    <row r="1359" spans="4:4">
      <c r="D1359" s="3"/>
    </row>
    <row r="1360" spans="4:4">
      <c r="D1360" s="3"/>
    </row>
    <row r="1361" spans="4:4">
      <c r="D1361" s="3"/>
    </row>
    <row r="1362" spans="4:4">
      <c r="D1362" s="3"/>
    </row>
    <row r="1363" spans="4:4">
      <c r="D1363" s="3"/>
    </row>
    <row r="1364" spans="4:4">
      <c r="D1364" s="3"/>
    </row>
    <row r="1365" spans="4:4">
      <c r="D1365" s="3"/>
    </row>
    <row r="1366" spans="4:4">
      <c r="D1366" s="3"/>
    </row>
    <row r="1367" spans="4:4">
      <c r="D1367" s="3"/>
    </row>
    <row r="1368" spans="4:4">
      <c r="D1368" s="3"/>
    </row>
    <row r="1369" spans="4:4">
      <c r="D1369" s="3"/>
    </row>
    <row r="1370" spans="4:4">
      <c r="D1370" s="3"/>
    </row>
    <row r="1371" spans="4:4">
      <c r="D1371" s="3"/>
    </row>
    <row r="1372" spans="4:4">
      <c r="D1372" s="3"/>
    </row>
    <row r="1373" spans="4:4">
      <c r="D1373" s="3"/>
    </row>
    <row r="1374" spans="4:4">
      <c r="D1374" s="3"/>
    </row>
    <row r="1375" spans="4:4">
      <c r="D1375" s="3"/>
    </row>
    <row r="1376" spans="4:4">
      <c r="D1376" s="3"/>
    </row>
    <row r="1377" spans="4:4">
      <c r="D1377" s="3"/>
    </row>
    <row r="1378" spans="4:4">
      <c r="D1378" s="3"/>
    </row>
    <row r="1379" spans="4:4">
      <c r="D1379" s="3"/>
    </row>
    <row r="1380" spans="4:4">
      <c r="D1380" s="3"/>
    </row>
    <row r="1381" spans="4:4">
      <c r="D1381" s="3"/>
    </row>
    <row r="1382" spans="4:4">
      <c r="D1382" s="3"/>
    </row>
    <row r="1383" spans="4:4">
      <c r="D1383" s="3"/>
    </row>
    <row r="1384" spans="4:4">
      <c r="D1384" s="3"/>
    </row>
    <row r="1385" spans="4:4">
      <c r="D1385" s="3"/>
    </row>
    <row r="1386" spans="4:4">
      <c r="D1386" s="3"/>
    </row>
    <row r="1387" spans="4:4">
      <c r="D1387" s="3"/>
    </row>
    <row r="1388" spans="4:4">
      <c r="D1388" s="3"/>
    </row>
    <row r="1389" spans="4:4">
      <c r="D1389" s="3"/>
    </row>
    <row r="1390" spans="4:4">
      <c r="D1390" s="3"/>
    </row>
    <row r="1391" spans="4:4">
      <c r="D1391" s="3"/>
    </row>
    <row r="1392" spans="4:4">
      <c r="D1392" s="3"/>
    </row>
    <row r="1393" spans="4:4">
      <c r="D1393" s="3"/>
    </row>
    <row r="1394" spans="4:4">
      <c r="D1394" s="3"/>
    </row>
    <row r="1395" spans="4:4">
      <c r="D1395" s="3"/>
    </row>
    <row r="1396" spans="4:4">
      <c r="D1396" s="3"/>
    </row>
    <row r="1397" spans="4:4">
      <c r="D1397" s="3"/>
    </row>
    <row r="1398" spans="4:4">
      <c r="D1398" s="3"/>
    </row>
    <row r="1399" spans="4:4">
      <c r="D1399" s="3"/>
    </row>
    <row r="1400" spans="4:4">
      <c r="D1400" s="3"/>
    </row>
    <row r="1401" spans="4:4">
      <c r="D1401" s="3"/>
    </row>
    <row r="1402" spans="4:4">
      <c r="D1402" s="3"/>
    </row>
    <row r="1403" spans="4:4">
      <c r="D1403" s="3"/>
    </row>
    <row r="1404" spans="4:4">
      <c r="D1404" s="3"/>
    </row>
    <row r="1405" spans="4:4">
      <c r="D1405" s="3"/>
    </row>
    <row r="1406" spans="4:4">
      <c r="D1406" s="3"/>
    </row>
    <row r="1407" spans="4:4">
      <c r="D1407" s="3"/>
    </row>
    <row r="1408" spans="4:4">
      <c r="D1408" s="3"/>
    </row>
    <row r="1409" spans="4:4">
      <c r="D1409" s="3"/>
    </row>
    <row r="1410" spans="4:4">
      <c r="D1410" s="3"/>
    </row>
    <row r="1411" spans="4:4">
      <c r="D1411" s="3"/>
    </row>
    <row r="1412" spans="4:4">
      <c r="D1412" s="3"/>
    </row>
    <row r="1413" spans="4:4">
      <c r="D1413" s="3"/>
    </row>
    <row r="1414" spans="4:4">
      <c r="D1414" s="3"/>
    </row>
    <row r="1415" spans="4:4">
      <c r="D1415" s="3"/>
    </row>
    <row r="1416" spans="4:4">
      <c r="D1416" s="3"/>
    </row>
    <row r="1417" spans="4:4">
      <c r="D1417" s="3"/>
    </row>
    <row r="1418" spans="4:4">
      <c r="D1418" s="3"/>
    </row>
    <row r="1419" spans="4:4">
      <c r="D1419" s="3"/>
    </row>
    <row r="1420" spans="4:4">
      <c r="D1420" s="3"/>
    </row>
    <row r="1421" spans="4:4">
      <c r="D1421" s="3"/>
    </row>
    <row r="1422" spans="4:4">
      <c r="D1422" s="3"/>
    </row>
    <row r="1423" spans="4:4">
      <c r="D1423" s="3"/>
    </row>
    <row r="1424" spans="4:4">
      <c r="D1424" s="3"/>
    </row>
    <row r="1425" spans="4:4">
      <c r="D1425" s="3"/>
    </row>
    <row r="1426" spans="4:4">
      <c r="D1426" s="3"/>
    </row>
    <row r="1427" spans="4:4">
      <c r="D1427" s="3"/>
    </row>
    <row r="1428" spans="4:4">
      <c r="D1428" s="3"/>
    </row>
    <row r="1429" spans="4:4">
      <c r="D1429" s="3"/>
    </row>
    <row r="1430" spans="4:4">
      <c r="D1430" s="3"/>
    </row>
    <row r="1431" spans="4:4">
      <c r="D1431" s="3"/>
    </row>
    <row r="1432" spans="4:4">
      <c r="D1432" s="3"/>
    </row>
    <row r="1433" spans="4:4">
      <c r="D1433" s="3"/>
    </row>
    <row r="1434" spans="4:4">
      <c r="D1434" s="3"/>
    </row>
    <row r="1435" spans="4:4">
      <c r="D1435" s="3"/>
    </row>
    <row r="1436" spans="4:4">
      <c r="D1436" s="3"/>
    </row>
    <row r="1437" spans="4:4">
      <c r="D1437" s="3"/>
    </row>
    <row r="1438" spans="4:4">
      <c r="D1438" s="3"/>
    </row>
    <row r="1439" spans="4:4">
      <c r="D1439" s="3"/>
    </row>
    <row r="1440" spans="4:4">
      <c r="D1440" s="3"/>
    </row>
    <row r="1441" spans="4:4">
      <c r="D1441" s="3"/>
    </row>
    <row r="1442" spans="4:4">
      <c r="D1442" s="3"/>
    </row>
    <row r="1443" spans="4:4">
      <c r="D1443" s="3"/>
    </row>
    <row r="1444" spans="4:4">
      <c r="D1444" s="3"/>
    </row>
    <row r="1445" spans="4:4">
      <c r="D1445" s="3"/>
    </row>
    <row r="1446" spans="4:4">
      <c r="D1446" s="3"/>
    </row>
    <row r="1447" spans="4:4">
      <c r="D1447" s="3"/>
    </row>
    <row r="1448" spans="4:4">
      <c r="D1448" s="3"/>
    </row>
    <row r="1449" spans="4:4">
      <c r="D1449" s="3"/>
    </row>
    <row r="1450" spans="4:4">
      <c r="D1450" s="3"/>
    </row>
    <row r="1451" spans="4:4">
      <c r="D1451" s="3"/>
    </row>
    <row r="1452" spans="4:4">
      <c r="D1452" s="3"/>
    </row>
    <row r="1453" spans="4:4">
      <c r="D1453" s="3"/>
    </row>
    <row r="1454" spans="4:4">
      <c r="D1454" s="3"/>
    </row>
    <row r="1455" spans="4:4">
      <c r="D1455" s="3"/>
    </row>
    <row r="1456" spans="4:4">
      <c r="D1456" s="3"/>
    </row>
    <row r="1457" spans="4:4">
      <c r="D1457" s="3"/>
    </row>
    <row r="1458" spans="4:4">
      <c r="D1458" s="3"/>
    </row>
    <row r="1459" spans="4:4">
      <c r="D1459" s="3"/>
    </row>
    <row r="1460" spans="4:4">
      <c r="D1460" s="3"/>
    </row>
    <row r="1461" spans="4:4">
      <c r="D1461" s="3"/>
    </row>
    <row r="1462" spans="4:4">
      <c r="D1462" s="3"/>
    </row>
    <row r="1463" spans="4:4">
      <c r="D1463" s="3"/>
    </row>
    <row r="1464" spans="4:4">
      <c r="D1464" s="3"/>
    </row>
    <row r="1465" spans="4:4">
      <c r="D1465" s="3"/>
    </row>
    <row r="1466" spans="4:4">
      <c r="D1466" s="3"/>
    </row>
    <row r="1467" spans="4:4">
      <c r="D1467" s="3"/>
    </row>
    <row r="1468" spans="4:4">
      <c r="D1468" s="3"/>
    </row>
    <row r="1469" spans="4:4">
      <c r="D1469" s="3"/>
    </row>
    <row r="1470" spans="4:4">
      <c r="D1470" s="3"/>
    </row>
    <row r="1471" spans="4:4">
      <c r="D1471" s="3"/>
    </row>
    <row r="1472" spans="4:4">
      <c r="D1472" s="3"/>
    </row>
    <row r="1473" spans="4:4">
      <c r="D1473" s="3"/>
    </row>
    <row r="1474" spans="4:4">
      <c r="D1474" s="3"/>
    </row>
    <row r="1475" spans="4:4">
      <c r="D1475" s="3"/>
    </row>
    <row r="1476" spans="4:4">
      <c r="D1476" s="3"/>
    </row>
    <row r="1477" spans="4:4">
      <c r="D1477" s="3"/>
    </row>
    <row r="1478" spans="4:4">
      <c r="D1478" s="3"/>
    </row>
    <row r="1479" spans="4:4">
      <c r="D1479" s="3"/>
    </row>
    <row r="1480" spans="4:4">
      <c r="D1480" s="3"/>
    </row>
    <row r="1481" spans="4:4">
      <c r="D1481" s="3"/>
    </row>
    <row r="1482" spans="4:4">
      <c r="D1482" s="3"/>
    </row>
    <row r="1483" spans="4:4">
      <c r="D1483" s="3"/>
    </row>
    <row r="1484" spans="4:4">
      <c r="D1484" s="3"/>
    </row>
    <row r="1485" spans="4:4">
      <c r="D1485" s="3"/>
    </row>
    <row r="1486" spans="4:4">
      <c r="D1486" s="3"/>
    </row>
    <row r="1487" spans="4:4">
      <c r="D1487" s="3"/>
    </row>
    <row r="1488" spans="4:4">
      <c r="D1488" s="3"/>
    </row>
    <row r="1489" spans="4:4">
      <c r="D1489" s="3"/>
    </row>
    <row r="1490" spans="4:4">
      <c r="D1490" s="3"/>
    </row>
    <row r="1491" spans="4:4">
      <c r="D1491" s="3"/>
    </row>
    <row r="1492" spans="4:4">
      <c r="D1492" s="3"/>
    </row>
    <row r="1493" spans="4:4">
      <c r="D1493" s="3"/>
    </row>
    <row r="1494" spans="4:4">
      <c r="D1494" s="3"/>
    </row>
    <row r="1495" spans="4:4">
      <c r="D1495" s="3"/>
    </row>
    <row r="1496" spans="4:4">
      <c r="D1496" s="3"/>
    </row>
    <row r="1497" spans="4:4">
      <c r="D1497" s="3"/>
    </row>
    <row r="1498" spans="4:4">
      <c r="D1498" s="3"/>
    </row>
    <row r="1499" spans="4:4">
      <c r="D1499" s="3"/>
    </row>
    <row r="1500" spans="4:4">
      <c r="D1500" s="3"/>
    </row>
    <row r="1501" spans="4:4">
      <c r="D1501" s="3"/>
    </row>
    <row r="1502" spans="4:4">
      <c r="D1502" s="3"/>
    </row>
    <row r="1503" spans="4:4">
      <c r="D1503" s="3"/>
    </row>
    <row r="1504" spans="4:4">
      <c r="D1504" s="3"/>
    </row>
    <row r="1505" spans="4:4">
      <c r="D1505" s="3"/>
    </row>
    <row r="1506" spans="4:4">
      <c r="D1506" s="3"/>
    </row>
    <row r="1507" spans="4:4">
      <c r="D1507" s="3"/>
    </row>
    <row r="1508" spans="4:4">
      <c r="D1508" s="3"/>
    </row>
    <row r="1509" spans="4:4">
      <c r="D1509" s="3"/>
    </row>
    <row r="1510" spans="4:4">
      <c r="D1510" s="3"/>
    </row>
    <row r="1511" spans="4:4">
      <c r="D1511" s="3"/>
    </row>
    <row r="1512" spans="4:4">
      <c r="D1512" s="3"/>
    </row>
    <row r="1513" spans="4:4">
      <c r="D1513" s="3"/>
    </row>
    <row r="1514" spans="4:4">
      <c r="D1514" s="3"/>
    </row>
    <row r="1515" spans="4:4">
      <c r="D1515" s="3"/>
    </row>
    <row r="1516" spans="4:4">
      <c r="D1516" s="3"/>
    </row>
    <row r="1517" spans="4:4">
      <c r="D1517" s="3"/>
    </row>
    <row r="1518" spans="4:4">
      <c r="D1518" s="3"/>
    </row>
    <row r="1519" spans="4:4">
      <c r="D1519" s="3"/>
    </row>
    <row r="1520" spans="4:4">
      <c r="D1520" s="3"/>
    </row>
    <row r="1521" spans="4:4">
      <c r="D1521" s="3"/>
    </row>
    <row r="1522" spans="4:4">
      <c r="D1522" s="3"/>
    </row>
    <row r="1523" spans="4:4">
      <c r="D1523" s="3"/>
    </row>
    <row r="1524" spans="4:4">
      <c r="D1524" s="3"/>
    </row>
    <row r="1525" spans="4:4">
      <c r="D1525" s="3"/>
    </row>
    <row r="1526" spans="4:4">
      <c r="D1526" s="3"/>
    </row>
    <row r="1527" spans="4:4">
      <c r="D1527" s="3"/>
    </row>
    <row r="1528" spans="4:4">
      <c r="D1528" s="3"/>
    </row>
    <row r="1529" spans="4:4">
      <c r="D1529" s="3"/>
    </row>
    <row r="1530" spans="4:4">
      <c r="D1530" s="3"/>
    </row>
    <row r="1531" spans="4:4">
      <c r="D1531" s="3"/>
    </row>
    <row r="1532" spans="4:4">
      <c r="D1532" s="3"/>
    </row>
    <row r="1533" spans="4:4">
      <c r="D1533" s="3"/>
    </row>
    <row r="1534" spans="4:4">
      <c r="D1534" s="3"/>
    </row>
    <row r="1535" spans="4:4">
      <c r="D1535" s="3"/>
    </row>
    <row r="1536" spans="4:4">
      <c r="D1536" s="3"/>
    </row>
    <row r="1537" spans="4:4">
      <c r="D1537" s="3"/>
    </row>
    <row r="1538" spans="4:4">
      <c r="D1538" s="3"/>
    </row>
    <row r="1539" spans="4:4">
      <c r="D1539" s="3"/>
    </row>
    <row r="1540" spans="4:4">
      <c r="D1540" s="3"/>
    </row>
    <row r="1541" spans="4:4">
      <c r="D1541" s="3"/>
    </row>
    <row r="1542" spans="4:4">
      <c r="D1542" s="3"/>
    </row>
    <row r="1543" spans="4:4">
      <c r="D1543" s="3"/>
    </row>
    <row r="1544" spans="4:4">
      <c r="D1544" s="3"/>
    </row>
    <row r="1545" spans="4:4">
      <c r="D1545" s="3"/>
    </row>
    <row r="1546" spans="4:4">
      <c r="D1546" s="3"/>
    </row>
    <row r="1547" spans="4:4">
      <c r="D1547" s="3"/>
    </row>
    <row r="1548" spans="4:4">
      <c r="D1548" s="3"/>
    </row>
    <row r="1549" spans="4:4">
      <c r="D1549" s="3"/>
    </row>
    <row r="1550" spans="4:4">
      <c r="D1550" s="3"/>
    </row>
    <row r="1551" spans="4:4">
      <c r="D1551" s="3"/>
    </row>
    <row r="1552" spans="4:4">
      <c r="D1552" s="3"/>
    </row>
    <row r="1553" spans="4:4">
      <c r="D1553" s="3"/>
    </row>
    <row r="1554" spans="4:4">
      <c r="D1554" s="3"/>
    </row>
    <row r="1555" spans="4:4">
      <c r="D1555" s="3"/>
    </row>
    <row r="1556" spans="4:4">
      <c r="D1556" s="3"/>
    </row>
    <row r="1557" spans="4:4">
      <c r="D1557" s="3"/>
    </row>
    <row r="1558" spans="4:4">
      <c r="D1558" s="3"/>
    </row>
    <row r="1559" spans="4:4">
      <c r="D1559" s="3"/>
    </row>
    <row r="1560" spans="4:4">
      <c r="D1560" s="3"/>
    </row>
    <row r="1561" spans="4:4">
      <c r="D1561" s="3"/>
    </row>
    <row r="1562" spans="4:4">
      <c r="D1562" s="3"/>
    </row>
    <row r="1563" spans="4:4">
      <c r="D1563" s="3"/>
    </row>
    <row r="1564" spans="4:4">
      <c r="D1564" s="3"/>
    </row>
    <row r="1565" spans="4:4">
      <c r="D1565" s="3"/>
    </row>
    <row r="1566" spans="4:4">
      <c r="D1566" s="3"/>
    </row>
    <row r="1567" spans="4:4">
      <c r="D1567" s="3"/>
    </row>
    <row r="1568" spans="4:4">
      <c r="D1568" s="3"/>
    </row>
    <row r="1569" spans="4:4">
      <c r="D1569" s="3"/>
    </row>
    <row r="1570" spans="4:4">
      <c r="D1570" s="3"/>
    </row>
    <row r="1571" spans="4:4">
      <c r="D1571" s="3"/>
    </row>
    <row r="1572" spans="4:4">
      <c r="D1572" s="3"/>
    </row>
    <row r="1573" spans="4:4">
      <c r="D1573" s="3"/>
    </row>
    <row r="1574" spans="4:4">
      <c r="D1574" s="3"/>
    </row>
    <row r="1575" spans="4:4">
      <c r="D1575" s="3"/>
    </row>
    <row r="1576" spans="4:4">
      <c r="D1576" s="3"/>
    </row>
    <row r="1577" spans="4:4">
      <c r="D1577" s="3"/>
    </row>
    <row r="1578" spans="4:4">
      <c r="D1578" s="3"/>
    </row>
    <row r="1579" spans="4:4">
      <c r="D1579" s="3"/>
    </row>
    <row r="1580" spans="4:4">
      <c r="D1580" s="3"/>
    </row>
    <row r="1581" spans="4:4">
      <c r="D1581" s="3"/>
    </row>
    <row r="1582" spans="4:4">
      <c r="D1582" s="3"/>
    </row>
    <row r="1583" spans="4:4">
      <c r="D1583" s="3"/>
    </row>
    <row r="1584" spans="4:4">
      <c r="D1584" s="3"/>
    </row>
    <row r="1585" spans="4:4">
      <c r="D1585" s="3"/>
    </row>
    <row r="1586" spans="4:4">
      <c r="D1586" s="3"/>
    </row>
    <row r="1587" spans="4:4">
      <c r="D1587" s="3"/>
    </row>
    <row r="1588" spans="4:4">
      <c r="D1588" s="3"/>
    </row>
    <row r="1589" spans="4:4">
      <c r="D1589" s="3"/>
    </row>
    <row r="1590" spans="4:4">
      <c r="D1590" s="3"/>
    </row>
    <row r="1591" spans="4:4">
      <c r="D1591" s="3"/>
    </row>
    <row r="1592" spans="4:4">
      <c r="D1592" s="3"/>
    </row>
    <row r="1593" spans="4:4">
      <c r="D1593" s="3"/>
    </row>
    <row r="1594" spans="4:4">
      <c r="D1594" s="3"/>
    </row>
    <row r="1595" spans="4:4">
      <c r="D1595" s="3"/>
    </row>
    <row r="1596" spans="4:4">
      <c r="D1596" s="3"/>
    </row>
    <row r="1597" spans="4:4">
      <c r="D1597" s="3"/>
    </row>
    <row r="1598" spans="4:4">
      <c r="D1598" s="3"/>
    </row>
    <row r="1599" spans="4:4">
      <c r="D1599" s="3"/>
    </row>
    <row r="1600" spans="4:4">
      <c r="D1600" s="3"/>
    </row>
    <row r="1601" spans="4:4">
      <c r="D1601" s="3"/>
    </row>
    <row r="1602" spans="4:4">
      <c r="D1602" s="3"/>
    </row>
    <row r="1603" spans="4:4">
      <c r="D1603" s="3"/>
    </row>
    <row r="1604" spans="4:4">
      <c r="D1604" s="3"/>
    </row>
    <row r="1605" spans="4:4">
      <c r="D1605" s="3"/>
    </row>
    <row r="1606" spans="4:4">
      <c r="D1606" s="3"/>
    </row>
    <row r="1607" spans="4:4">
      <c r="D1607" s="3"/>
    </row>
    <row r="1608" spans="4:4">
      <c r="D1608" s="3"/>
    </row>
    <row r="1609" spans="4:4">
      <c r="D1609" s="3"/>
    </row>
    <row r="1610" spans="4:4">
      <c r="D1610" s="3"/>
    </row>
    <row r="1611" spans="4:4">
      <c r="D1611" s="3"/>
    </row>
    <row r="1612" spans="4:4">
      <c r="D1612" s="3"/>
    </row>
    <row r="1613" spans="4:4">
      <c r="D1613" s="3"/>
    </row>
    <row r="1614" spans="4:4">
      <c r="D1614" s="3"/>
    </row>
    <row r="1615" spans="4:4">
      <c r="D1615" s="3"/>
    </row>
    <row r="1616" spans="4:4">
      <c r="D1616" s="3"/>
    </row>
    <row r="1617" spans="4:4">
      <c r="D1617" s="3"/>
    </row>
    <row r="1618" spans="4:4">
      <c r="D1618" s="3"/>
    </row>
    <row r="1619" spans="4:4">
      <c r="D1619" s="3"/>
    </row>
    <row r="1620" spans="4:4">
      <c r="D1620" s="3"/>
    </row>
    <row r="1621" spans="4:4">
      <c r="D1621" s="3"/>
    </row>
    <row r="1622" spans="4:4">
      <c r="D1622" s="3"/>
    </row>
    <row r="1623" spans="4:4">
      <c r="D1623" s="3"/>
    </row>
    <row r="1624" spans="4:4">
      <c r="D1624" s="3"/>
    </row>
    <row r="1625" spans="4:4">
      <c r="D1625" s="3"/>
    </row>
    <row r="1626" spans="4:4">
      <c r="D1626" s="3"/>
    </row>
    <row r="1627" spans="4:4">
      <c r="D1627" s="3"/>
    </row>
    <row r="1628" spans="4:4">
      <c r="D1628" s="3"/>
    </row>
    <row r="1629" spans="4:4">
      <c r="D1629" s="3"/>
    </row>
    <row r="1630" spans="4:4">
      <c r="D1630" s="3"/>
    </row>
    <row r="1631" spans="4:4">
      <c r="D1631" s="3"/>
    </row>
    <row r="1632" spans="4:4">
      <c r="D1632" s="3"/>
    </row>
    <row r="1633" spans="4:4">
      <c r="D1633" s="3"/>
    </row>
    <row r="1634" spans="4:4">
      <c r="D1634" s="3"/>
    </row>
    <row r="1635" spans="4:4">
      <c r="D1635" s="3"/>
    </row>
    <row r="1636" spans="4:4">
      <c r="D1636" s="3"/>
    </row>
    <row r="1637" spans="4:4">
      <c r="D1637" s="3"/>
    </row>
    <row r="1638" spans="4:4">
      <c r="D1638" s="3"/>
    </row>
    <row r="1639" spans="4:4">
      <c r="D1639" s="3"/>
    </row>
    <row r="1640" spans="4:4">
      <c r="D1640" s="3"/>
    </row>
    <row r="1641" spans="4:4">
      <c r="D1641" s="3"/>
    </row>
    <row r="1642" spans="4:4">
      <c r="D1642" s="3"/>
    </row>
    <row r="1643" spans="4:4">
      <c r="D1643" s="3"/>
    </row>
    <row r="1644" spans="4:4">
      <c r="D1644" s="3"/>
    </row>
    <row r="1645" spans="4:4">
      <c r="D1645" s="3"/>
    </row>
    <row r="1646" spans="4:4">
      <c r="D1646" s="3"/>
    </row>
    <row r="1647" spans="4:4">
      <c r="D1647" s="3"/>
    </row>
    <row r="1648" spans="4:4">
      <c r="D1648" s="3"/>
    </row>
    <row r="1649" spans="4:4">
      <c r="D1649" s="3"/>
    </row>
    <row r="1650" spans="4:4">
      <c r="D1650" s="3"/>
    </row>
    <row r="1651" spans="4:4">
      <c r="D1651" s="3"/>
    </row>
    <row r="1652" spans="4:4">
      <c r="D1652" s="3"/>
    </row>
    <row r="1653" spans="4:4">
      <c r="D1653" s="3"/>
    </row>
    <row r="1654" spans="4:4">
      <c r="D1654" s="3"/>
    </row>
    <row r="1655" spans="4:4">
      <c r="D1655" s="3"/>
    </row>
    <row r="1656" spans="4:4">
      <c r="D1656" s="3"/>
    </row>
    <row r="1657" spans="4:4">
      <c r="D1657" s="3"/>
    </row>
    <row r="1658" spans="4:4">
      <c r="D1658" s="3"/>
    </row>
    <row r="1659" spans="4:4">
      <c r="D1659" s="3"/>
    </row>
    <row r="1660" spans="4:4">
      <c r="D1660" s="3"/>
    </row>
    <row r="1661" spans="4:4">
      <c r="D1661" s="3"/>
    </row>
    <row r="1662" spans="4:4">
      <c r="D1662" s="3"/>
    </row>
    <row r="1663" spans="4:4">
      <c r="D1663" s="3"/>
    </row>
    <row r="1664" spans="4:4">
      <c r="D1664" s="3"/>
    </row>
    <row r="1665" spans="4:4">
      <c r="D1665" s="3"/>
    </row>
    <row r="1666" spans="4:4">
      <c r="D1666" s="3"/>
    </row>
    <row r="1667" spans="4:4">
      <c r="D1667" s="3"/>
    </row>
    <row r="1668" spans="4:4">
      <c r="D1668" s="3"/>
    </row>
    <row r="1669" spans="4:4">
      <c r="D1669" s="3"/>
    </row>
    <row r="1670" spans="4:4">
      <c r="D1670" s="3"/>
    </row>
    <row r="1671" spans="4:4">
      <c r="D1671" s="3"/>
    </row>
    <row r="1672" spans="4:4">
      <c r="D1672" s="3"/>
    </row>
    <row r="1673" spans="4:4">
      <c r="D1673" s="3"/>
    </row>
    <row r="1674" spans="4:4">
      <c r="D1674" s="3"/>
    </row>
    <row r="1675" spans="4:4">
      <c r="D1675" s="3"/>
    </row>
    <row r="1676" spans="4:4">
      <c r="D1676" s="3"/>
    </row>
    <row r="1677" spans="4:4">
      <c r="D1677" s="3"/>
    </row>
    <row r="1678" spans="4:4">
      <c r="D1678" s="3"/>
    </row>
    <row r="1679" spans="4:4">
      <c r="D1679" s="3"/>
    </row>
    <row r="1680" spans="4:4">
      <c r="D1680" s="3"/>
    </row>
    <row r="1681" spans="4:4">
      <c r="D1681" s="3"/>
    </row>
    <row r="1682" spans="4:4">
      <c r="D1682" s="3"/>
    </row>
    <row r="1683" spans="4:4">
      <c r="D1683" s="3"/>
    </row>
    <row r="1684" spans="4:4">
      <c r="D1684" s="3"/>
    </row>
    <row r="1685" spans="4:4">
      <c r="D1685" s="3"/>
    </row>
    <row r="1686" spans="4:4">
      <c r="D1686" s="3"/>
    </row>
    <row r="1687" spans="4:4">
      <c r="D1687" s="3"/>
    </row>
    <row r="1688" spans="4:4">
      <c r="D1688" s="3"/>
    </row>
    <row r="1689" spans="4:4">
      <c r="D1689" s="3"/>
    </row>
    <row r="1690" spans="4:4">
      <c r="D1690" s="3"/>
    </row>
    <row r="1691" spans="4:4">
      <c r="D1691" s="3"/>
    </row>
    <row r="1692" spans="4:4">
      <c r="D1692" s="3"/>
    </row>
    <row r="1693" spans="4:4">
      <c r="D1693" s="3"/>
    </row>
    <row r="1694" spans="4:4">
      <c r="D1694" s="3"/>
    </row>
    <row r="1695" spans="4:4">
      <c r="D1695" s="3"/>
    </row>
    <row r="1696" spans="4:4">
      <c r="D1696" s="3"/>
    </row>
    <row r="1697" spans="4:4">
      <c r="D1697" s="3"/>
    </row>
    <row r="1698" spans="4:4">
      <c r="D1698" s="3"/>
    </row>
    <row r="1699" spans="4:4">
      <c r="D1699" s="3"/>
    </row>
    <row r="1700" spans="4:4">
      <c r="D1700" s="3"/>
    </row>
    <row r="1701" spans="4:4">
      <c r="D1701" s="3"/>
    </row>
    <row r="1702" spans="4:4">
      <c r="D1702" s="3"/>
    </row>
    <row r="1703" spans="4:4">
      <c r="D1703" s="3"/>
    </row>
    <row r="1704" spans="4:4">
      <c r="D1704" s="3"/>
    </row>
    <row r="1705" spans="4:4">
      <c r="D1705" s="3"/>
    </row>
    <row r="1706" spans="4:4">
      <c r="D1706" s="3"/>
    </row>
    <row r="1707" spans="4:4">
      <c r="D1707" s="3"/>
    </row>
    <row r="1708" spans="4:4">
      <c r="D1708" s="3"/>
    </row>
    <row r="1709" spans="4:4">
      <c r="D1709" s="3"/>
    </row>
    <row r="1710" spans="4:4">
      <c r="D1710" s="3"/>
    </row>
    <row r="1711" spans="4:4">
      <c r="D1711" s="3"/>
    </row>
    <row r="1712" spans="4:4">
      <c r="D1712" s="3"/>
    </row>
    <row r="1713" spans="4:4">
      <c r="D1713" s="3"/>
    </row>
    <row r="1714" spans="4:4">
      <c r="D1714" s="3"/>
    </row>
    <row r="1715" spans="4:4">
      <c r="D1715" s="3"/>
    </row>
    <row r="1716" spans="4:4">
      <c r="D1716" s="3"/>
    </row>
    <row r="1717" spans="4:4">
      <c r="D1717" s="3"/>
    </row>
    <row r="1718" spans="4:4">
      <c r="D1718" s="3"/>
    </row>
    <row r="1719" spans="4:4">
      <c r="D1719" s="3"/>
    </row>
    <row r="1720" spans="4:4">
      <c r="D1720" s="3"/>
    </row>
    <row r="1721" spans="4:4">
      <c r="D1721" s="3"/>
    </row>
    <row r="1722" spans="4:4">
      <c r="D1722" s="3"/>
    </row>
    <row r="1723" spans="4:4">
      <c r="D1723" s="3"/>
    </row>
    <row r="1724" spans="4:4">
      <c r="D1724" s="3"/>
    </row>
    <row r="1725" spans="4:4">
      <c r="D1725" s="3"/>
    </row>
    <row r="1726" spans="4:4">
      <c r="D1726" s="3"/>
    </row>
    <row r="1727" spans="4:4">
      <c r="D1727" s="3"/>
    </row>
    <row r="1728" spans="4:4">
      <c r="D1728" s="3"/>
    </row>
    <row r="1729" spans="4:4">
      <c r="D1729" s="3"/>
    </row>
    <row r="1730" spans="4:4">
      <c r="D1730" s="3"/>
    </row>
    <row r="1731" spans="4:4">
      <c r="D1731" s="3"/>
    </row>
    <row r="1732" spans="4:4">
      <c r="D1732" s="3"/>
    </row>
    <row r="1733" spans="4:4">
      <c r="D1733" s="3"/>
    </row>
    <row r="1734" spans="4:4">
      <c r="D1734" s="3"/>
    </row>
    <row r="1735" spans="4:4">
      <c r="D1735" s="3"/>
    </row>
    <row r="1736" spans="4:4">
      <c r="D1736" s="3"/>
    </row>
    <row r="1737" spans="4:4">
      <c r="D1737" s="3"/>
    </row>
    <row r="1738" spans="4:4">
      <c r="D1738" s="3"/>
    </row>
    <row r="1739" spans="4:4">
      <c r="D1739" s="3"/>
    </row>
    <row r="1740" spans="4:4">
      <c r="D1740" s="3"/>
    </row>
    <row r="1741" spans="4:4">
      <c r="D1741" s="3"/>
    </row>
    <row r="1742" spans="4:4">
      <c r="D1742" s="3"/>
    </row>
    <row r="1743" spans="4:4">
      <c r="D1743" s="3"/>
    </row>
    <row r="1744" spans="4:4">
      <c r="D1744" s="3"/>
    </row>
    <row r="1745" spans="4:4">
      <c r="D1745" s="3"/>
    </row>
    <row r="1746" spans="4:4">
      <c r="D1746" s="3"/>
    </row>
    <row r="1747" spans="4:4">
      <c r="D1747" s="3"/>
    </row>
    <row r="1748" spans="4:4">
      <c r="D1748" s="3"/>
    </row>
    <row r="1749" spans="4:4">
      <c r="D1749" s="3"/>
    </row>
    <row r="1750" spans="4:4">
      <c r="D1750" s="3"/>
    </row>
    <row r="1751" spans="4:4">
      <c r="D1751" s="3"/>
    </row>
    <row r="1752" spans="4:4">
      <c r="D1752" s="3"/>
    </row>
    <row r="1753" spans="4:4">
      <c r="D1753" s="3"/>
    </row>
    <row r="1754" spans="4:4">
      <c r="D1754" s="3"/>
    </row>
    <row r="1755" spans="4:4">
      <c r="D1755" s="3"/>
    </row>
    <row r="1756" spans="4:4">
      <c r="D1756" s="3"/>
    </row>
    <row r="1757" spans="4:4">
      <c r="D1757" s="3"/>
    </row>
    <row r="1758" spans="4:4">
      <c r="D1758" s="3"/>
    </row>
    <row r="1759" spans="4:4">
      <c r="D1759" s="3"/>
    </row>
    <row r="1760" spans="4:4">
      <c r="D1760" s="3"/>
    </row>
    <row r="1761" spans="4:4">
      <c r="D1761" s="3"/>
    </row>
    <row r="1762" spans="4:4">
      <c r="D1762" s="3"/>
    </row>
    <row r="1763" spans="4:4">
      <c r="D1763" s="3"/>
    </row>
    <row r="1764" spans="4:4">
      <c r="D1764" s="3"/>
    </row>
    <row r="1765" spans="4:4">
      <c r="D1765" s="3"/>
    </row>
    <row r="1766" spans="4:4">
      <c r="D1766" s="3"/>
    </row>
    <row r="1767" spans="4:4">
      <c r="D1767" s="3"/>
    </row>
    <row r="1768" spans="4:4">
      <c r="D1768" s="3"/>
    </row>
    <row r="1769" spans="4:4">
      <c r="D1769" s="3"/>
    </row>
    <row r="1770" spans="4:4">
      <c r="D1770" s="3"/>
    </row>
    <row r="1771" spans="4:4">
      <c r="D1771" s="3"/>
    </row>
    <row r="1772" spans="4:4">
      <c r="D1772" s="3"/>
    </row>
    <row r="1773" spans="4:4">
      <c r="D1773" s="3"/>
    </row>
    <row r="1774" spans="4:4">
      <c r="D1774" s="3"/>
    </row>
    <row r="1775" spans="4:4">
      <c r="D1775" s="3"/>
    </row>
    <row r="1776" spans="4:4">
      <c r="D1776" s="3"/>
    </row>
    <row r="1777" spans="4:4">
      <c r="D1777" s="3"/>
    </row>
    <row r="1778" spans="4:4">
      <c r="D1778" s="3"/>
    </row>
    <row r="1779" spans="4:4">
      <c r="D1779" s="3"/>
    </row>
    <row r="1780" spans="4:4">
      <c r="D1780" s="3"/>
    </row>
    <row r="1781" spans="4:4">
      <c r="D1781" s="3"/>
    </row>
    <row r="1782" spans="4:4">
      <c r="D1782" s="3"/>
    </row>
    <row r="1783" spans="4:4">
      <c r="D1783" s="3"/>
    </row>
    <row r="1784" spans="4:4">
      <c r="D1784" s="3"/>
    </row>
    <row r="1785" spans="4:4">
      <c r="D1785" s="3"/>
    </row>
    <row r="1786" spans="4:4">
      <c r="D1786" s="3"/>
    </row>
    <row r="1787" spans="4:4">
      <c r="D1787" s="3"/>
    </row>
    <row r="1788" spans="4:4">
      <c r="D1788" s="3"/>
    </row>
    <row r="1789" spans="4:4">
      <c r="D1789" s="3"/>
    </row>
    <row r="1790" spans="4:4">
      <c r="D1790" s="3"/>
    </row>
    <row r="1791" spans="4:4">
      <c r="D1791" s="3"/>
    </row>
    <row r="1792" spans="4:4">
      <c r="D1792" s="3"/>
    </row>
    <row r="1793" spans="4:4">
      <c r="D1793" s="3"/>
    </row>
    <row r="1794" spans="4:4">
      <c r="D1794" s="3"/>
    </row>
    <row r="1795" spans="4:4">
      <c r="D1795" s="3"/>
    </row>
    <row r="1796" spans="4:4">
      <c r="D1796" s="3"/>
    </row>
    <row r="1797" spans="4:4">
      <c r="D1797" s="3"/>
    </row>
    <row r="1798" spans="4:4">
      <c r="D1798" s="3"/>
    </row>
    <row r="1799" spans="4:4">
      <c r="D1799" s="3"/>
    </row>
    <row r="1800" spans="4:4">
      <c r="D1800" s="3"/>
    </row>
    <row r="1801" spans="4:4">
      <c r="D1801" s="3"/>
    </row>
    <row r="1802" spans="4:4">
      <c r="D1802" s="3"/>
    </row>
    <row r="1803" spans="4:4">
      <c r="D1803" s="3"/>
    </row>
    <row r="1804" spans="4:4">
      <c r="D1804" s="3"/>
    </row>
    <row r="1805" spans="4:4">
      <c r="D1805" s="3"/>
    </row>
    <row r="1806" spans="4:4">
      <c r="D1806" s="3"/>
    </row>
    <row r="1807" spans="4:4">
      <c r="D1807" s="3"/>
    </row>
    <row r="1808" spans="4:4">
      <c r="D1808" s="3"/>
    </row>
    <row r="1809" spans="4:4">
      <c r="D1809" s="3"/>
    </row>
    <row r="1810" spans="4:4">
      <c r="D1810" s="3"/>
    </row>
    <row r="1811" spans="4:4">
      <c r="D1811" s="3"/>
    </row>
    <row r="1812" spans="4:4">
      <c r="D1812" s="3"/>
    </row>
    <row r="1813" spans="4:4">
      <c r="D1813" s="3"/>
    </row>
    <row r="1814" spans="4:4">
      <c r="D1814" s="3"/>
    </row>
    <row r="1815" spans="4:4">
      <c r="D1815" s="3"/>
    </row>
    <row r="1816" spans="4:4">
      <c r="D1816" s="3"/>
    </row>
    <row r="1817" spans="4:4">
      <c r="D1817" s="3"/>
    </row>
    <row r="1818" spans="4:4">
      <c r="D1818" s="3"/>
    </row>
    <row r="1819" spans="4:4">
      <c r="D1819" s="3"/>
    </row>
    <row r="1820" spans="4:4">
      <c r="D1820" s="3"/>
    </row>
    <row r="1821" spans="4:4">
      <c r="D1821" s="3"/>
    </row>
    <row r="1822" spans="4:4">
      <c r="D1822" s="3"/>
    </row>
    <row r="1823" spans="4:4">
      <c r="D1823" s="3"/>
    </row>
    <row r="1824" spans="4:4">
      <c r="D1824" s="3"/>
    </row>
    <row r="1825" spans="4:4">
      <c r="D1825" s="3"/>
    </row>
    <row r="1826" spans="4:4">
      <c r="D1826" s="3"/>
    </row>
    <row r="1827" spans="4:4">
      <c r="D1827" s="3"/>
    </row>
    <row r="1828" spans="4:4">
      <c r="D1828" s="3"/>
    </row>
    <row r="1829" spans="4:4">
      <c r="D1829" s="3"/>
    </row>
    <row r="1830" spans="4:4">
      <c r="D1830" s="3"/>
    </row>
    <row r="1831" spans="4:4">
      <c r="D1831" s="3"/>
    </row>
    <row r="1832" spans="4:4">
      <c r="D1832" s="3"/>
    </row>
    <row r="1833" spans="4:4">
      <c r="D1833" s="3"/>
    </row>
    <row r="1834" spans="4:4">
      <c r="D1834" s="3"/>
    </row>
    <row r="1835" spans="4:4">
      <c r="D1835" s="3"/>
    </row>
    <row r="1836" spans="4:4">
      <c r="D1836" s="3"/>
    </row>
    <row r="1837" spans="4:4">
      <c r="D1837" s="3"/>
    </row>
    <row r="1838" spans="4:4">
      <c r="D1838" s="3"/>
    </row>
    <row r="1839" spans="4:4">
      <c r="D1839" s="3"/>
    </row>
    <row r="1840" spans="4:4">
      <c r="D1840" s="3"/>
    </row>
    <row r="1841" spans="4:4">
      <c r="D1841" s="3"/>
    </row>
    <row r="1842" spans="4:4">
      <c r="D1842" s="3"/>
    </row>
    <row r="1843" spans="4:4">
      <c r="D1843" s="3"/>
    </row>
    <row r="1844" spans="4:4">
      <c r="D1844" s="3"/>
    </row>
    <row r="1845" spans="4:4">
      <c r="D1845" s="3"/>
    </row>
    <row r="1846" spans="4:4">
      <c r="D1846" s="3"/>
    </row>
    <row r="1847" spans="4:4">
      <c r="D1847" s="3"/>
    </row>
    <row r="1848" spans="4:4">
      <c r="D1848" s="3"/>
    </row>
    <row r="1849" spans="4:4">
      <c r="D1849" s="3"/>
    </row>
    <row r="1850" spans="4:4">
      <c r="D1850" s="3"/>
    </row>
    <row r="1851" spans="4:4">
      <c r="D1851" s="3"/>
    </row>
    <row r="1852" spans="4:4">
      <c r="D1852" s="3"/>
    </row>
    <row r="1853" spans="4:4">
      <c r="D1853" s="3"/>
    </row>
    <row r="1854" spans="4:4">
      <c r="D1854" s="3"/>
    </row>
    <row r="1855" spans="4:4">
      <c r="D1855" s="3"/>
    </row>
    <row r="1856" spans="4:4">
      <c r="D1856" s="3"/>
    </row>
    <row r="1857" spans="4:4">
      <c r="D1857" s="3"/>
    </row>
    <row r="1858" spans="4:4">
      <c r="D1858" s="3"/>
    </row>
    <row r="1859" spans="4:4">
      <c r="D1859" s="3"/>
    </row>
    <row r="1860" spans="4:4">
      <c r="D1860" s="3"/>
    </row>
    <row r="1861" spans="4:4">
      <c r="D1861" s="3"/>
    </row>
    <row r="1862" spans="4:4">
      <c r="D1862" s="3"/>
    </row>
    <row r="1863" spans="4:4">
      <c r="D1863" s="3"/>
    </row>
    <row r="1864" spans="4:4">
      <c r="D1864" s="3"/>
    </row>
    <row r="1865" spans="4:4">
      <c r="D1865" s="3"/>
    </row>
    <row r="1866" spans="4:4">
      <c r="D1866" s="3"/>
    </row>
    <row r="1867" spans="4:4">
      <c r="D1867" s="3"/>
    </row>
    <row r="1868" spans="4:4">
      <c r="D1868" s="3"/>
    </row>
    <row r="1869" spans="4:4">
      <c r="D1869" s="3"/>
    </row>
    <row r="1870" spans="4:4">
      <c r="D1870" s="3"/>
    </row>
    <row r="1871" spans="4:4">
      <c r="D1871" s="3"/>
    </row>
    <row r="1872" spans="4:4">
      <c r="D1872" s="3"/>
    </row>
    <row r="1873" spans="4:4">
      <c r="D1873" s="3"/>
    </row>
    <row r="1874" spans="4:4">
      <c r="D1874" s="3"/>
    </row>
    <row r="1875" spans="4:4">
      <c r="D1875" s="3"/>
    </row>
    <row r="1876" spans="4:4">
      <c r="D1876" s="3"/>
    </row>
    <row r="1877" spans="4:4">
      <c r="D1877" s="3"/>
    </row>
    <row r="1878" spans="4:4">
      <c r="D1878" s="3"/>
    </row>
    <row r="1879" spans="4:4">
      <c r="D1879" s="3"/>
    </row>
    <row r="1880" spans="4:4">
      <c r="D1880" s="3"/>
    </row>
    <row r="1881" spans="4:4">
      <c r="D1881" s="3"/>
    </row>
    <row r="1882" spans="4:4">
      <c r="D1882" s="3"/>
    </row>
    <row r="1883" spans="4:4">
      <c r="D1883" s="3"/>
    </row>
    <row r="1884" spans="4:4">
      <c r="D1884" s="3"/>
    </row>
    <row r="1885" spans="4:4">
      <c r="D1885" s="3"/>
    </row>
    <row r="1886" spans="4:4">
      <c r="D1886" s="3"/>
    </row>
    <row r="1887" spans="4:4">
      <c r="D1887" s="3"/>
    </row>
    <row r="1888" spans="4:4">
      <c r="D1888" s="3"/>
    </row>
    <row r="1889" spans="4:4">
      <c r="D1889" s="3"/>
    </row>
    <row r="1890" spans="4:4">
      <c r="D1890" s="3"/>
    </row>
    <row r="1891" spans="4:4">
      <c r="D1891" s="3"/>
    </row>
    <row r="1892" spans="4:4">
      <c r="D1892" s="3"/>
    </row>
    <row r="1893" spans="4:4">
      <c r="D1893" s="3"/>
    </row>
    <row r="1894" spans="4:4">
      <c r="D1894" s="3"/>
    </row>
    <row r="1895" spans="4:4">
      <c r="D1895" s="3"/>
    </row>
    <row r="1896" spans="4:4">
      <c r="D1896" s="3"/>
    </row>
    <row r="1897" spans="4:4">
      <c r="D1897" s="3"/>
    </row>
    <row r="1898" spans="4:4">
      <c r="D1898" s="3"/>
    </row>
    <row r="1899" spans="4:4">
      <c r="D1899" s="3"/>
    </row>
    <row r="1900" spans="4:4">
      <c r="D1900" s="3"/>
    </row>
    <row r="1901" spans="4:4">
      <c r="D1901" s="3"/>
    </row>
    <row r="1902" spans="4:4">
      <c r="D1902" s="3"/>
    </row>
    <row r="1903" spans="4:4">
      <c r="D1903" s="3"/>
    </row>
    <row r="1904" spans="4:4">
      <c r="D1904" s="3"/>
    </row>
    <row r="1905" spans="4:4">
      <c r="D1905" s="3"/>
    </row>
    <row r="1906" spans="4:4">
      <c r="D1906" s="3"/>
    </row>
    <row r="1907" spans="4:4">
      <c r="D1907" s="3"/>
    </row>
    <row r="1908" spans="4:4">
      <c r="D1908" s="3"/>
    </row>
    <row r="1909" spans="4:4">
      <c r="D1909" s="3"/>
    </row>
    <row r="1910" spans="4:4">
      <c r="D1910" s="3"/>
    </row>
    <row r="1911" spans="4:4">
      <c r="D1911" s="3"/>
    </row>
    <row r="1912" spans="4:4">
      <c r="D1912" s="3"/>
    </row>
    <row r="1913" spans="4:4">
      <c r="D1913" s="3"/>
    </row>
    <row r="1914" spans="4:4">
      <c r="D1914" s="3"/>
    </row>
    <row r="1915" spans="4:4">
      <c r="D1915" s="3"/>
    </row>
    <row r="1916" spans="4:4">
      <c r="D1916" s="3"/>
    </row>
    <row r="1917" spans="4:4">
      <c r="D1917" s="3"/>
    </row>
    <row r="1918" spans="4:4">
      <c r="D1918" s="3"/>
    </row>
    <row r="1919" spans="4:4">
      <c r="D1919" s="3"/>
    </row>
    <row r="1920" spans="4:4">
      <c r="D1920" s="3"/>
    </row>
    <row r="1921" spans="4:4">
      <c r="D1921" s="3"/>
    </row>
    <row r="1922" spans="4:4">
      <c r="D1922" s="3"/>
    </row>
    <row r="1923" spans="4:4">
      <c r="D1923" s="3"/>
    </row>
    <row r="1924" spans="4:4">
      <c r="D1924" s="3"/>
    </row>
    <row r="1925" spans="4:4">
      <c r="D1925" s="3"/>
    </row>
    <row r="1926" spans="4:4">
      <c r="D1926" s="3"/>
    </row>
    <row r="1927" spans="4:4">
      <c r="D1927" s="3"/>
    </row>
    <row r="1928" spans="4:4">
      <c r="D1928" s="3"/>
    </row>
    <row r="1929" spans="4:4">
      <c r="D1929" s="3"/>
    </row>
    <row r="1930" spans="4:4">
      <c r="D1930" s="3"/>
    </row>
    <row r="1931" spans="4:4">
      <c r="D1931" s="3"/>
    </row>
    <row r="1932" spans="4:4">
      <c r="D1932" s="3"/>
    </row>
    <row r="1933" spans="4:4">
      <c r="D1933" s="3"/>
    </row>
    <row r="1934" spans="4:4">
      <c r="D1934" s="3"/>
    </row>
    <row r="1935" spans="4:4">
      <c r="D1935" s="3"/>
    </row>
    <row r="1936" spans="4:4">
      <c r="D1936" s="3"/>
    </row>
    <row r="1937" spans="4:4">
      <c r="D1937" s="3"/>
    </row>
    <row r="1938" spans="4:4">
      <c r="D1938" s="3"/>
    </row>
    <row r="1939" spans="4:4">
      <c r="D1939" s="3"/>
    </row>
    <row r="1940" spans="4:4">
      <c r="D1940" s="3"/>
    </row>
    <row r="1941" spans="4:4">
      <c r="D1941" s="3"/>
    </row>
    <row r="1942" spans="4:4">
      <c r="D1942" s="3"/>
    </row>
    <row r="1943" spans="4:4">
      <c r="D1943" s="3"/>
    </row>
    <row r="1944" spans="4:4">
      <c r="D1944" s="3"/>
    </row>
    <row r="1945" spans="4:4">
      <c r="D1945" s="3"/>
    </row>
    <row r="1946" spans="4:4">
      <c r="D1946" s="3"/>
    </row>
    <row r="1947" spans="4:4">
      <c r="D1947" s="3"/>
    </row>
    <row r="1948" spans="4:4">
      <c r="D1948" s="3"/>
    </row>
    <row r="1949" spans="4:4">
      <c r="D1949" s="3"/>
    </row>
    <row r="1950" spans="4:4">
      <c r="D1950" s="3"/>
    </row>
    <row r="1951" spans="4:4">
      <c r="D1951" s="3"/>
    </row>
    <row r="1952" spans="4:4">
      <c r="D1952" s="3"/>
    </row>
    <row r="1953" spans="4:4">
      <c r="D1953" s="3"/>
    </row>
    <row r="1954" spans="4:4">
      <c r="D1954" s="3"/>
    </row>
    <row r="1955" spans="4:4">
      <c r="D1955" s="3"/>
    </row>
    <row r="1956" spans="4:4">
      <c r="D1956" s="3"/>
    </row>
    <row r="1957" spans="4:4">
      <c r="D1957" s="3"/>
    </row>
    <row r="1958" spans="4:4">
      <c r="D1958" s="3"/>
    </row>
    <row r="1959" spans="4:4">
      <c r="D1959" s="3"/>
    </row>
    <row r="1960" spans="4:4">
      <c r="D1960" s="3"/>
    </row>
    <row r="1961" spans="4:4">
      <c r="D1961" s="3"/>
    </row>
    <row r="1962" spans="4:4">
      <c r="D1962" s="3"/>
    </row>
    <row r="1963" spans="4:4">
      <c r="D1963" s="3"/>
    </row>
    <row r="1964" spans="4:4">
      <c r="D1964" s="3"/>
    </row>
    <row r="1965" spans="4:4">
      <c r="D1965" s="3"/>
    </row>
    <row r="1966" spans="4:4">
      <c r="D1966" s="3"/>
    </row>
    <row r="1967" spans="4:4">
      <c r="D1967" s="3"/>
    </row>
    <row r="1968" spans="4:4">
      <c r="D1968" s="3"/>
    </row>
    <row r="1969" spans="4:4">
      <c r="D1969" s="3"/>
    </row>
    <row r="1970" spans="4:4">
      <c r="D1970" s="3"/>
    </row>
    <row r="1971" spans="4:4">
      <c r="D1971" s="3"/>
    </row>
    <row r="1972" spans="4:4">
      <c r="D1972" s="3"/>
    </row>
    <row r="1973" spans="4:4">
      <c r="D1973" s="3"/>
    </row>
    <row r="1974" spans="4:4">
      <c r="D1974" s="3"/>
    </row>
    <row r="1975" spans="4:4">
      <c r="D1975" s="3"/>
    </row>
    <row r="1976" spans="4:4">
      <c r="D1976" s="3"/>
    </row>
    <row r="1977" spans="4:4">
      <c r="D1977" s="3"/>
    </row>
    <row r="1978" spans="4:4">
      <c r="D1978" s="3"/>
    </row>
    <row r="1979" spans="4:4">
      <c r="D1979" s="3"/>
    </row>
    <row r="1980" spans="4:4">
      <c r="D1980" s="3"/>
    </row>
    <row r="1981" spans="4:4">
      <c r="D1981" s="3"/>
    </row>
    <row r="1982" spans="4:4">
      <c r="D1982" s="3"/>
    </row>
    <row r="1983" spans="4:4">
      <c r="D1983" s="3"/>
    </row>
    <row r="1984" spans="4:4">
      <c r="D1984" s="3"/>
    </row>
    <row r="1985" spans="4:4">
      <c r="D1985" s="3"/>
    </row>
    <row r="1986" spans="4:4">
      <c r="D1986" s="3"/>
    </row>
    <row r="1987" spans="4:4">
      <c r="D1987" s="3"/>
    </row>
    <row r="1988" spans="4:4">
      <c r="D1988" s="3"/>
    </row>
    <row r="1989" spans="4:4">
      <c r="D1989" s="3"/>
    </row>
    <row r="1990" spans="4:4">
      <c r="D1990" s="3"/>
    </row>
    <row r="1991" spans="4:4">
      <c r="D1991" s="3"/>
    </row>
    <row r="1992" spans="4:4">
      <c r="D1992" s="3"/>
    </row>
    <row r="1993" spans="4:4">
      <c r="D1993" s="3"/>
    </row>
    <row r="1994" spans="4:4">
      <c r="D1994" s="3"/>
    </row>
    <row r="1995" spans="4:4">
      <c r="D1995" s="3"/>
    </row>
    <row r="1996" spans="4:4">
      <c r="D1996" s="3"/>
    </row>
    <row r="1997" spans="4:4">
      <c r="D1997" s="3"/>
    </row>
    <row r="1998" spans="4:4">
      <c r="D1998" s="3"/>
    </row>
    <row r="1999" spans="4:4">
      <c r="D1999" s="3"/>
    </row>
    <row r="2000" spans="4:4">
      <c r="D2000" s="3"/>
    </row>
    <row r="2001" spans="4:4">
      <c r="D2001" s="3"/>
    </row>
    <row r="2002" spans="4:4">
      <c r="D2002" s="3"/>
    </row>
    <row r="2003" spans="4:4">
      <c r="D2003" s="3"/>
    </row>
    <row r="2004" spans="4:4">
      <c r="D2004" s="3"/>
    </row>
    <row r="2005" spans="4:4">
      <c r="D2005" s="3"/>
    </row>
    <row r="2006" spans="4:4">
      <c r="D2006" s="3"/>
    </row>
    <row r="2007" spans="4:4">
      <c r="D2007" s="3"/>
    </row>
    <row r="2008" spans="4:4">
      <c r="D2008" s="3"/>
    </row>
    <row r="2009" spans="4:4">
      <c r="D2009" s="3"/>
    </row>
    <row r="2010" spans="4:4">
      <c r="D2010" s="3"/>
    </row>
    <row r="2011" spans="4:4">
      <c r="D2011" s="3"/>
    </row>
    <row r="2012" spans="4:4">
      <c r="D2012" s="3"/>
    </row>
    <row r="2013" spans="4:4">
      <c r="D2013" s="3"/>
    </row>
    <row r="2014" spans="4:4">
      <c r="D2014" s="3"/>
    </row>
    <row r="2015" spans="4:4">
      <c r="D2015" s="3"/>
    </row>
  </sheetData>
  <sortState ref="G3:I155">
    <sortCondition ref="H3:H155"/>
  </sortState>
  <mergeCells count="12">
    <mergeCell ref="A2:B2"/>
    <mergeCell ref="D2:E2"/>
    <mergeCell ref="G2:I2"/>
    <mergeCell ref="K2:L2"/>
    <mergeCell ref="W2:AG2"/>
    <mergeCell ref="N2:O2"/>
    <mergeCell ref="Q2:R2"/>
    <mergeCell ref="W3:W4"/>
    <mergeCell ref="X3:X4"/>
    <mergeCell ref="Y3:AA3"/>
    <mergeCell ref="AB3:AD3"/>
    <mergeCell ref="AF3:A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8" tint="-0.249977111117893"/>
    <pageSetUpPr fitToPage="1"/>
  </sheetPr>
  <dimension ref="A1:W69"/>
  <sheetViews>
    <sheetView tabSelected="1" zoomScale="75" zoomScaleNormal="75" workbookViewId="0">
      <pane xSplit="2" ySplit="8" topLeftCell="C9" activePane="bottomRight" state="frozen"/>
      <selection activeCell="D14" sqref="D14"/>
      <selection pane="topRight" activeCell="D14" sqref="D14"/>
      <selection pane="bottomLeft" activeCell="D14" sqref="D14"/>
      <selection pane="bottomRight" activeCell="W5" sqref="W5:W7"/>
    </sheetView>
  </sheetViews>
  <sheetFormatPr defaultRowHeight="15"/>
  <cols>
    <col min="1" max="1" width="9.140625" hidden="1" customWidth="1"/>
    <col min="2" max="2" width="3.7109375" style="5" hidden="1" customWidth="1"/>
    <col min="3" max="4" width="12.7109375" hidden="1" customWidth="1"/>
    <col min="5" max="5" width="15.7109375" customWidth="1"/>
    <col min="6" max="6" width="40.5703125" customWidth="1"/>
    <col min="7" max="7" width="17.7109375" style="1" customWidth="1"/>
    <col min="8" max="8" width="18.7109375" customWidth="1"/>
    <col min="9" max="9" width="8.7109375" customWidth="1"/>
    <col min="10" max="10" width="18.7109375" customWidth="1"/>
    <col min="11" max="11" width="12.7109375" customWidth="1"/>
    <col min="12" max="12" width="17.7109375" customWidth="1"/>
    <col min="13" max="13" width="12.7109375" customWidth="1"/>
    <col min="14" max="14" width="17.7109375" customWidth="1"/>
    <col min="15" max="19" width="15.7109375" customWidth="1"/>
    <col min="20" max="20" width="15.140625" customWidth="1"/>
    <col min="21" max="22" width="15.7109375" hidden="1" customWidth="1"/>
    <col min="23" max="23" width="15.7109375" customWidth="1"/>
  </cols>
  <sheetData>
    <row r="1" spans="1:23" s="5" customFormat="1" hidden="1">
      <c r="C1"/>
      <c r="D1"/>
      <c r="G1" s="11"/>
    </row>
    <row r="2" spans="1:23" ht="14.25" hidden="1" customHeight="1" thickTop="1" thickBot="1">
      <c r="E2" s="45" t="s">
        <v>187</v>
      </c>
      <c r="F2" s="45"/>
      <c r="G2" s="45"/>
      <c r="H2" s="46" t="s">
        <v>0</v>
      </c>
      <c r="I2" s="46"/>
      <c r="J2" s="48" t="s">
        <v>1</v>
      </c>
      <c r="K2" s="4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4.25" hidden="1" customHeight="1" thickTop="1" thickBot="1">
      <c r="E3" s="45"/>
      <c r="F3" s="45"/>
      <c r="G3" s="45"/>
      <c r="H3" s="46"/>
      <c r="I3" s="46"/>
      <c r="J3" s="48"/>
      <c r="K3" s="4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5" customFormat="1" ht="15.75" thickBot="1">
      <c r="G4" s="11"/>
      <c r="W4" s="62"/>
    </row>
    <row r="5" spans="1:23" ht="30" customHeight="1" thickBot="1">
      <c r="E5" s="45" t="s">
        <v>27</v>
      </c>
      <c r="F5" s="45"/>
      <c r="G5" s="45"/>
      <c r="H5" s="12">
        <v>0.25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3" t="s">
        <v>287</v>
      </c>
    </row>
    <row r="6" spans="1:23" ht="34.5" hidden="1" customHeight="1" thickBot="1">
      <c r="E6" s="45" t="s">
        <v>192</v>
      </c>
      <c r="F6" s="45"/>
      <c r="G6" s="45"/>
      <c r="H6" s="12" t="s">
        <v>194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3"/>
    </row>
    <row r="7" spans="1:23" s="5" customFormat="1" ht="15.75">
      <c r="G7" s="11"/>
      <c r="W7" s="63" t="s">
        <v>288</v>
      </c>
    </row>
    <row r="8" spans="1:23" s="5" customFormat="1" ht="8.25" customHeight="1">
      <c r="G8" s="11"/>
      <c r="J8" s="31"/>
      <c r="O8" s="22"/>
      <c r="W8" s="62"/>
    </row>
    <row r="9" spans="1:23" ht="75" customHeight="1">
      <c r="E9" s="53" t="s">
        <v>2</v>
      </c>
      <c r="F9" s="53" t="s">
        <v>3</v>
      </c>
      <c r="G9" s="53" t="s">
        <v>180</v>
      </c>
      <c r="H9" s="53" t="s">
        <v>185</v>
      </c>
      <c r="I9" s="53" t="s">
        <v>4</v>
      </c>
      <c r="J9" s="53" t="s">
        <v>5</v>
      </c>
      <c r="K9" s="53" t="s">
        <v>24</v>
      </c>
      <c r="L9" s="53" t="s">
        <v>23</v>
      </c>
      <c r="M9" s="53" t="s">
        <v>19</v>
      </c>
      <c r="N9" s="53" t="s">
        <v>18</v>
      </c>
      <c r="O9" s="53" t="s">
        <v>13</v>
      </c>
      <c r="P9" s="53" t="s">
        <v>21</v>
      </c>
      <c r="Q9" s="53" t="s">
        <v>22</v>
      </c>
      <c r="R9" s="53" t="s">
        <v>14</v>
      </c>
      <c r="S9" s="53" t="s">
        <v>15</v>
      </c>
      <c r="T9" s="53" t="s">
        <v>16</v>
      </c>
      <c r="U9" s="53" t="s">
        <v>191</v>
      </c>
      <c r="V9" s="53" t="s">
        <v>197</v>
      </c>
      <c r="W9" s="53" t="s">
        <v>17</v>
      </c>
    </row>
    <row r="10" spans="1:23" s="6" customFormat="1">
      <c r="A10" s="6">
        <f t="shared" ref="A10:A28" si="0">LEFT(H10,2)*(RIGHT(H10,2))/10000</f>
        <v>0.12</v>
      </c>
      <c r="B10" s="8" t="str">
        <f t="shared" ref="B10:B30" si="1">CONCATENATE(F10,"_",H10,"_",I10)</f>
        <v>МЦД1 (D1) Белорусско-Савеловский_30х40_1</v>
      </c>
      <c r="C10" s="6" t="str">
        <f>IF(E10="Регионы",J10,"")</f>
        <v/>
      </c>
      <c r="D10" s="13">
        <v>0.25</v>
      </c>
      <c r="E10" s="54" t="s">
        <v>0</v>
      </c>
      <c r="F10" s="54" t="s">
        <v>274</v>
      </c>
      <c r="G10" s="55">
        <v>9626981.9999999963</v>
      </c>
      <c r="H10" s="54" t="s">
        <v>6</v>
      </c>
      <c r="I10" s="56">
        <v>1</v>
      </c>
      <c r="J10" s="55">
        <v>638</v>
      </c>
      <c r="K10" s="57">
        <f>IF(AND($H$6="ДА",E10="Москва"),10%,IF(D10&gt;$H$5,D10,$H$5))</f>
        <v>0.25</v>
      </c>
      <c r="L10" s="58">
        <f t="shared" ref="L10:L23" si="2">ROUNDUP(IFERROR(J10*K10,0),0)</f>
        <v>160</v>
      </c>
      <c r="M10" s="59">
        <v>18</v>
      </c>
      <c r="N10" s="60">
        <v>210</v>
      </c>
      <c r="O10" s="60">
        <v>3780</v>
      </c>
      <c r="P10" s="60">
        <f t="shared" ref="P10:P37" si="3">O10*L10</f>
        <v>604800</v>
      </c>
      <c r="Q10" s="60">
        <f t="shared" ref="Q10:Q37" si="4">P10*1.2</f>
        <v>725760</v>
      </c>
      <c r="R10" s="60">
        <v>170</v>
      </c>
      <c r="S10" s="60">
        <f t="shared" ref="S10:S37" si="5">R10*L10*1.3</f>
        <v>35360</v>
      </c>
      <c r="T10" s="60">
        <f t="shared" ref="T10:T37" si="6">S10*1.2</f>
        <v>42432</v>
      </c>
      <c r="U10" s="60">
        <v>0</v>
      </c>
      <c r="V10" s="60">
        <f>IFERROR(U10*L10*1.2,"")</f>
        <v>0</v>
      </c>
      <c r="W10" s="61">
        <f t="shared" ref="W10:W37" si="7">T10+Q10+V10</f>
        <v>768192</v>
      </c>
    </row>
    <row r="11" spans="1:23" s="6" customFormat="1">
      <c r="A11" s="6">
        <f t="shared" si="0"/>
        <v>0.12</v>
      </c>
      <c r="B11" s="8" t="str">
        <f t="shared" si="1"/>
        <v>МЦД1 (D1) Белорусско-Савеловский_30х40_2</v>
      </c>
      <c r="C11" s="6" t="str">
        <f>IF(E11="Регионы",J11,"")</f>
        <v/>
      </c>
      <c r="D11" s="13">
        <v>0.25</v>
      </c>
      <c r="E11" s="54" t="s">
        <v>0</v>
      </c>
      <c r="F11" s="54" t="s">
        <v>274</v>
      </c>
      <c r="G11" s="55">
        <v>9626981.9999999963</v>
      </c>
      <c r="H11" s="54" t="s">
        <v>6</v>
      </c>
      <c r="I11" s="56">
        <v>2</v>
      </c>
      <c r="J11" s="55">
        <v>638</v>
      </c>
      <c r="K11" s="57">
        <f>IF(AND($H$6="ДА",E11="Москва"),10%,IF(D11&gt;$H$5,D11,$H$5))</f>
        <v>0.25</v>
      </c>
      <c r="L11" s="58">
        <f t="shared" si="2"/>
        <v>160</v>
      </c>
      <c r="M11" s="59">
        <v>12.857142857142858</v>
      </c>
      <c r="N11" s="60">
        <v>210</v>
      </c>
      <c r="O11" s="60">
        <v>2700</v>
      </c>
      <c r="P11" s="60">
        <f t="shared" si="3"/>
        <v>432000</v>
      </c>
      <c r="Q11" s="60">
        <f t="shared" si="4"/>
        <v>518400</v>
      </c>
      <c r="R11" s="60">
        <v>170</v>
      </c>
      <c r="S11" s="60">
        <f t="shared" si="5"/>
        <v>35360</v>
      </c>
      <c r="T11" s="60">
        <f t="shared" si="6"/>
        <v>42432</v>
      </c>
      <c r="U11" s="60">
        <v>0</v>
      </c>
      <c r="V11" s="60">
        <f t="shared" ref="V11:V37" si="8">IFERROR(U11*L11*1.2,"")</f>
        <v>0</v>
      </c>
      <c r="W11" s="61">
        <f t="shared" si="7"/>
        <v>560832</v>
      </c>
    </row>
    <row r="12" spans="1:23" s="6" customFormat="1">
      <c r="A12" s="6">
        <f t="shared" si="0"/>
        <v>0.24</v>
      </c>
      <c r="B12" s="8" t="str">
        <f t="shared" si="1"/>
        <v>МЦД1 (D1) Белорусско-Савеловский_60х40_1</v>
      </c>
      <c r="C12" s="6" t="str">
        <f>IF(E12="Регионы",J12,"")</f>
        <v/>
      </c>
      <c r="D12" s="13">
        <v>0.25</v>
      </c>
      <c r="E12" s="54" t="s">
        <v>0</v>
      </c>
      <c r="F12" s="54" t="s">
        <v>274</v>
      </c>
      <c r="G12" s="55">
        <v>9626981.9999999963</v>
      </c>
      <c r="H12" s="54" t="s">
        <v>7</v>
      </c>
      <c r="I12" s="56">
        <v>1</v>
      </c>
      <c r="J12" s="55">
        <v>638</v>
      </c>
      <c r="K12" s="57">
        <f>IF(AND($H$6="ДА",E12="Москва"),10%,IF(D12&gt;$H$5,D12,$H$5))</f>
        <v>0.25</v>
      </c>
      <c r="L12" s="58">
        <f t="shared" si="2"/>
        <v>160</v>
      </c>
      <c r="M12" s="59">
        <v>28.238095238095237</v>
      </c>
      <c r="N12" s="60">
        <v>210</v>
      </c>
      <c r="O12" s="60">
        <v>5930</v>
      </c>
      <c r="P12" s="60">
        <f t="shared" si="3"/>
        <v>948800</v>
      </c>
      <c r="Q12" s="60">
        <f t="shared" si="4"/>
        <v>1138560</v>
      </c>
      <c r="R12" s="60">
        <v>310</v>
      </c>
      <c r="S12" s="60">
        <f t="shared" si="5"/>
        <v>64480</v>
      </c>
      <c r="T12" s="60">
        <f t="shared" si="6"/>
        <v>77376</v>
      </c>
      <c r="U12" s="60">
        <v>0</v>
      </c>
      <c r="V12" s="60">
        <f t="shared" si="8"/>
        <v>0</v>
      </c>
      <c r="W12" s="61">
        <f t="shared" si="7"/>
        <v>1215936</v>
      </c>
    </row>
    <row r="13" spans="1:23" s="6" customFormat="1">
      <c r="A13" s="6">
        <f t="shared" si="0"/>
        <v>0.24</v>
      </c>
      <c r="B13" s="8" t="str">
        <f t="shared" si="1"/>
        <v>МЦД1 (D1) Белорусско-Савеловский_60х40_2</v>
      </c>
      <c r="C13" s="6" t="str">
        <f>IF(E13="Регионы",J13,"")</f>
        <v/>
      </c>
      <c r="D13" s="13">
        <v>0.25</v>
      </c>
      <c r="E13" s="54" t="s">
        <v>0</v>
      </c>
      <c r="F13" s="54" t="s">
        <v>274</v>
      </c>
      <c r="G13" s="55">
        <v>9626981.9999999963</v>
      </c>
      <c r="H13" s="54" t="s">
        <v>7</v>
      </c>
      <c r="I13" s="56">
        <v>2</v>
      </c>
      <c r="J13" s="55">
        <v>638</v>
      </c>
      <c r="K13" s="57">
        <f>IF(AND($H$6="ДА",E13="Москва"),10%,IF(D13&gt;$H$5,D13,$H$5))</f>
        <v>0.25</v>
      </c>
      <c r="L13" s="58">
        <f t="shared" si="2"/>
        <v>160</v>
      </c>
      <c r="M13" s="59">
        <v>23.095238095238095</v>
      </c>
      <c r="N13" s="60">
        <v>210</v>
      </c>
      <c r="O13" s="60">
        <v>4850</v>
      </c>
      <c r="P13" s="60">
        <f t="shared" si="3"/>
        <v>776000</v>
      </c>
      <c r="Q13" s="60">
        <f t="shared" si="4"/>
        <v>931200</v>
      </c>
      <c r="R13" s="60">
        <v>310</v>
      </c>
      <c r="S13" s="60">
        <f t="shared" si="5"/>
        <v>64480</v>
      </c>
      <c r="T13" s="60">
        <f t="shared" si="6"/>
        <v>77376</v>
      </c>
      <c r="U13" s="60">
        <v>0</v>
      </c>
      <c r="V13" s="60">
        <f t="shared" si="8"/>
        <v>0</v>
      </c>
      <c r="W13" s="61">
        <f t="shared" si="7"/>
        <v>1008576</v>
      </c>
    </row>
    <row r="14" spans="1:23" s="6" customFormat="1">
      <c r="A14" s="6">
        <f t="shared" si="0"/>
        <v>0.48</v>
      </c>
      <c r="B14" s="8" t="str">
        <f t="shared" si="1"/>
        <v>МЦД1 (D1) Белорусско-Савеловский_60х80_1+2</v>
      </c>
      <c r="C14" s="6" t="str">
        <f>IF(E14="Регионы",J14,"")</f>
        <v/>
      </c>
      <c r="D14" s="13">
        <v>0.25</v>
      </c>
      <c r="E14" s="54" t="s">
        <v>0</v>
      </c>
      <c r="F14" s="54" t="s">
        <v>274</v>
      </c>
      <c r="G14" s="55">
        <v>9626981.9999999963</v>
      </c>
      <c r="H14" s="54" t="s">
        <v>8</v>
      </c>
      <c r="I14" s="56" t="s">
        <v>11</v>
      </c>
      <c r="J14" s="55">
        <v>638</v>
      </c>
      <c r="K14" s="57">
        <f>IF(AND($H$6="ДА",E14="Москва"),10%,IF(D14&gt;$H$5,D14,$H$5))</f>
        <v>0.25</v>
      </c>
      <c r="L14" s="58">
        <f t="shared" si="2"/>
        <v>160</v>
      </c>
      <c r="M14" s="59">
        <v>43.61904761904762</v>
      </c>
      <c r="N14" s="60">
        <v>210</v>
      </c>
      <c r="O14" s="60">
        <v>9160</v>
      </c>
      <c r="P14" s="60">
        <f t="shared" si="3"/>
        <v>1465600</v>
      </c>
      <c r="Q14" s="60">
        <f t="shared" si="4"/>
        <v>1758720</v>
      </c>
      <c r="R14" s="60">
        <v>600</v>
      </c>
      <c r="S14" s="60">
        <f t="shared" si="5"/>
        <v>124800</v>
      </c>
      <c r="T14" s="60">
        <f t="shared" si="6"/>
        <v>149760</v>
      </c>
      <c r="U14" s="60">
        <v>0</v>
      </c>
      <c r="V14" s="60">
        <f t="shared" si="8"/>
        <v>0</v>
      </c>
      <c r="W14" s="61">
        <f t="shared" si="7"/>
        <v>1908480</v>
      </c>
    </row>
    <row r="15" spans="1:23" s="6" customFormat="1">
      <c r="A15" s="20">
        <v>0.12</v>
      </c>
      <c r="B15" s="8" t="str">
        <f t="shared" si="1"/>
        <v>МЦД1 (D1) Белорусско-Савеловский_30х40 между окнами_-</v>
      </c>
      <c r="C15" s="6" t="str">
        <f>IF(E15="Регионы",J15,"")</f>
        <v/>
      </c>
      <c r="D15" s="13">
        <v>0.25</v>
      </c>
      <c r="E15" s="54" t="s">
        <v>0</v>
      </c>
      <c r="F15" s="54" t="s">
        <v>274</v>
      </c>
      <c r="G15" s="55">
        <v>9626981.9999999963</v>
      </c>
      <c r="H15" s="54" t="s">
        <v>9</v>
      </c>
      <c r="I15" s="56" t="s">
        <v>12</v>
      </c>
      <c r="J15" s="55">
        <v>5104</v>
      </c>
      <c r="K15" s="57">
        <f>IF(AND($H$6="ДА",E15="Москва"),10%,IF(D15&gt;$H$5,D15,$H$5))</f>
        <v>0.25</v>
      </c>
      <c r="L15" s="58">
        <f t="shared" si="2"/>
        <v>1276</v>
      </c>
      <c r="M15" s="59">
        <v>10.285714285714286</v>
      </c>
      <c r="N15" s="60">
        <v>210</v>
      </c>
      <c r="O15" s="60">
        <v>2160</v>
      </c>
      <c r="P15" s="60">
        <f t="shared" si="3"/>
        <v>2756160</v>
      </c>
      <c r="Q15" s="60">
        <f t="shared" si="4"/>
        <v>3307392</v>
      </c>
      <c r="R15" s="60">
        <v>170</v>
      </c>
      <c r="S15" s="60">
        <f t="shared" si="5"/>
        <v>281996</v>
      </c>
      <c r="T15" s="60">
        <f t="shared" si="6"/>
        <v>338395.2</v>
      </c>
      <c r="U15" s="60">
        <v>0</v>
      </c>
      <c r="V15" s="60">
        <f t="shared" si="8"/>
        <v>0</v>
      </c>
      <c r="W15" s="61">
        <f t="shared" si="7"/>
        <v>3645787.2</v>
      </c>
    </row>
    <row r="16" spans="1:23" s="6" customFormat="1">
      <c r="A16" s="6">
        <v>0.14000000000000001</v>
      </c>
      <c r="B16" s="8" t="str">
        <f t="shared" si="1"/>
        <v>МЦД1 (D1) Белорусско-Савеловский_70х20 на стеклах_****</v>
      </c>
      <c r="C16" s="6" t="str">
        <f>IF(E16="Регионы",J16,"")</f>
        <v/>
      </c>
      <c r="D16" s="13">
        <v>0.25</v>
      </c>
      <c r="E16" s="54" t="s">
        <v>0</v>
      </c>
      <c r="F16" s="54" t="s">
        <v>274</v>
      </c>
      <c r="G16" s="55">
        <v>9626981.9999999963</v>
      </c>
      <c r="H16" s="54" t="s">
        <v>10</v>
      </c>
      <c r="I16" s="56" t="s">
        <v>251</v>
      </c>
      <c r="J16" s="55">
        <v>2552</v>
      </c>
      <c r="K16" s="57">
        <f>IF(AND($H$6="ДА",E16="Москва"),10%,IF(D16&gt;$H$5,D16,$H$5))</f>
        <v>0.25</v>
      </c>
      <c r="L16" s="58">
        <f t="shared" si="2"/>
        <v>638</v>
      </c>
      <c r="M16" s="59">
        <v>7.7142857142857144</v>
      </c>
      <c r="N16" s="60">
        <v>210</v>
      </c>
      <c r="O16" s="60">
        <v>1620</v>
      </c>
      <c r="P16" s="60">
        <f t="shared" si="3"/>
        <v>1033560</v>
      </c>
      <c r="Q16" s="60">
        <f t="shared" si="4"/>
        <v>1240272</v>
      </c>
      <c r="R16" s="60">
        <v>190</v>
      </c>
      <c r="S16" s="60">
        <f t="shared" si="5"/>
        <v>157586</v>
      </c>
      <c r="T16" s="60">
        <f t="shared" si="6"/>
        <v>189103.19999999998</v>
      </c>
      <c r="U16" s="60">
        <v>0</v>
      </c>
      <c r="V16" s="60">
        <f t="shared" si="8"/>
        <v>0</v>
      </c>
      <c r="W16" s="61">
        <f t="shared" si="7"/>
        <v>1429375.2</v>
      </c>
    </row>
    <row r="17" spans="1:23" s="6" customFormat="1">
      <c r="A17" s="6">
        <f t="shared" si="0"/>
        <v>0.12</v>
      </c>
      <c r="B17" s="8" t="str">
        <f t="shared" si="1"/>
        <v>МЦД2 (D2) Курско-Рижский_30х40_1</v>
      </c>
      <c r="C17" s="6" t="str">
        <f>IF(E17="Регионы",J17,"")</f>
        <v/>
      </c>
      <c r="D17" s="13">
        <v>0.25</v>
      </c>
      <c r="E17" s="54" t="s">
        <v>0</v>
      </c>
      <c r="F17" s="54" t="s">
        <v>275</v>
      </c>
      <c r="G17" s="55">
        <v>11701094.083333334</v>
      </c>
      <c r="H17" s="54" t="s">
        <v>6</v>
      </c>
      <c r="I17" s="56">
        <v>1</v>
      </c>
      <c r="J17" s="55">
        <v>495</v>
      </c>
      <c r="K17" s="57">
        <f>IF(AND($H$6="ДА",E17="Москва"),10%,IF(D17&gt;$H$5,D17,$H$5))</f>
        <v>0.25</v>
      </c>
      <c r="L17" s="58">
        <f t="shared" si="2"/>
        <v>124</v>
      </c>
      <c r="M17" s="59">
        <v>24.761904761904763</v>
      </c>
      <c r="N17" s="60">
        <v>210</v>
      </c>
      <c r="O17" s="60">
        <v>5200</v>
      </c>
      <c r="P17" s="60">
        <f t="shared" si="3"/>
        <v>644800</v>
      </c>
      <c r="Q17" s="60">
        <f t="shared" si="4"/>
        <v>773760</v>
      </c>
      <c r="R17" s="60">
        <v>170</v>
      </c>
      <c r="S17" s="60">
        <f t="shared" si="5"/>
        <v>27404</v>
      </c>
      <c r="T17" s="60">
        <f t="shared" si="6"/>
        <v>32884.799999999996</v>
      </c>
      <c r="U17" s="60">
        <v>0</v>
      </c>
      <c r="V17" s="60">
        <f t="shared" si="8"/>
        <v>0</v>
      </c>
      <c r="W17" s="61">
        <f t="shared" si="7"/>
        <v>806644.8</v>
      </c>
    </row>
    <row r="18" spans="1:23" s="6" customFormat="1">
      <c r="A18" s="6">
        <f t="shared" si="0"/>
        <v>0.12</v>
      </c>
      <c r="B18" s="8" t="str">
        <f t="shared" si="1"/>
        <v>МЦД2 (D2) Курско-Рижский_30х40_2</v>
      </c>
      <c r="C18" s="6" t="str">
        <f>IF(E18="Регионы",J18,"")</f>
        <v/>
      </c>
      <c r="D18" s="13">
        <v>0.25</v>
      </c>
      <c r="E18" s="54" t="s">
        <v>0</v>
      </c>
      <c r="F18" s="54" t="s">
        <v>275</v>
      </c>
      <c r="G18" s="55">
        <v>11701094.083333334</v>
      </c>
      <c r="H18" s="54" t="s">
        <v>6</v>
      </c>
      <c r="I18" s="56">
        <v>2</v>
      </c>
      <c r="J18" s="55">
        <v>495</v>
      </c>
      <c r="K18" s="57">
        <f>IF(AND($H$6="ДА",E18="Москва"),10%,IF(D18&gt;$H$5,D18,$H$5))</f>
        <v>0.25</v>
      </c>
      <c r="L18" s="58">
        <f t="shared" si="2"/>
        <v>124</v>
      </c>
      <c r="M18" s="59">
        <v>17.714285714285715</v>
      </c>
      <c r="N18" s="60">
        <v>210</v>
      </c>
      <c r="O18" s="60">
        <v>3720</v>
      </c>
      <c r="P18" s="60">
        <f t="shared" si="3"/>
        <v>461280</v>
      </c>
      <c r="Q18" s="60">
        <f t="shared" si="4"/>
        <v>553536</v>
      </c>
      <c r="R18" s="60">
        <v>170</v>
      </c>
      <c r="S18" s="60">
        <f t="shared" si="5"/>
        <v>27404</v>
      </c>
      <c r="T18" s="60">
        <f t="shared" si="6"/>
        <v>32884.799999999996</v>
      </c>
      <c r="U18" s="60">
        <v>0</v>
      </c>
      <c r="V18" s="60">
        <f t="shared" si="8"/>
        <v>0</v>
      </c>
      <c r="W18" s="61">
        <f t="shared" si="7"/>
        <v>586420.80000000005</v>
      </c>
    </row>
    <row r="19" spans="1:23" s="6" customFormat="1">
      <c r="A19" s="6">
        <f t="shared" si="0"/>
        <v>0.24</v>
      </c>
      <c r="B19" s="8" t="str">
        <f t="shared" si="1"/>
        <v>МЦД2 (D2) Курско-Рижский_60х40_1</v>
      </c>
      <c r="C19" s="6" t="str">
        <f>IF(E19="Регионы",J19,"")</f>
        <v/>
      </c>
      <c r="D19" s="13">
        <v>0.25</v>
      </c>
      <c r="E19" s="54" t="s">
        <v>0</v>
      </c>
      <c r="F19" s="54" t="s">
        <v>275</v>
      </c>
      <c r="G19" s="55">
        <v>11701094.083333334</v>
      </c>
      <c r="H19" s="54" t="s">
        <v>7</v>
      </c>
      <c r="I19" s="56">
        <v>1</v>
      </c>
      <c r="J19" s="55">
        <v>495</v>
      </c>
      <c r="K19" s="57">
        <f>IF(AND($H$6="ДА",E19="Москва"),10%,IF(D19&gt;$H$5,D19,$H$5))</f>
        <v>0.25</v>
      </c>
      <c r="L19" s="58">
        <f t="shared" si="2"/>
        <v>124</v>
      </c>
      <c r="M19" s="59">
        <v>38.904761904761905</v>
      </c>
      <c r="N19" s="60">
        <v>210</v>
      </c>
      <c r="O19" s="60">
        <v>8170</v>
      </c>
      <c r="P19" s="60">
        <f t="shared" si="3"/>
        <v>1013080</v>
      </c>
      <c r="Q19" s="60">
        <f t="shared" si="4"/>
        <v>1215696</v>
      </c>
      <c r="R19" s="60">
        <v>310</v>
      </c>
      <c r="S19" s="60">
        <f t="shared" si="5"/>
        <v>49972</v>
      </c>
      <c r="T19" s="60">
        <f t="shared" si="6"/>
        <v>59966.399999999994</v>
      </c>
      <c r="U19" s="60">
        <v>0</v>
      </c>
      <c r="V19" s="60">
        <f t="shared" si="8"/>
        <v>0</v>
      </c>
      <c r="W19" s="61">
        <f t="shared" si="7"/>
        <v>1275662.3999999999</v>
      </c>
    </row>
    <row r="20" spans="1:23" s="6" customFormat="1">
      <c r="A20" s="6">
        <f t="shared" si="0"/>
        <v>0.24</v>
      </c>
      <c r="B20" s="8" t="str">
        <f t="shared" si="1"/>
        <v>МЦД2 (D2) Курско-Рижский_60х40_2</v>
      </c>
      <c r="C20" s="6" t="str">
        <f>IF(E20="Регионы",J20,"")</f>
        <v/>
      </c>
      <c r="D20" s="13">
        <v>0.25</v>
      </c>
      <c r="E20" s="54" t="s">
        <v>0</v>
      </c>
      <c r="F20" s="54" t="s">
        <v>275</v>
      </c>
      <c r="G20" s="55">
        <v>11701094.083333334</v>
      </c>
      <c r="H20" s="54" t="s">
        <v>7</v>
      </c>
      <c r="I20" s="56">
        <v>2</v>
      </c>
      <c r="J20" s="55">
        <v>473</v>
      </c>
      <c r="K20" s="57">
        <f>IF(AND($H$6="ДА",E20="Москва"),10%,IF(D20&gt;$H$5,D20,$H$5))</f>
        <v>0.25</v>
      </c>
      <c r="L20" s="58">
        <f t="shared" si="2"/>
        <v>119</v>
      </c>
      <c r="M20" s="59">
        <v>33.333333333333336</v>
      </c>
      <c r="N20" s="60">
        <v>210</v>
      </c>
      <c r="O20" s="60">
        <v>7000</v>
      </c>
      <c r="P20" s="60">
        <f t="shared" si="3"/>
        <v>833000</v>
      </c>
      <c r="Q20" s="60">
        <f t="shared" si="4"/>
        <v>999600</v>
      </c>
      <c r="R20" s="60">
        <v>310</v>
      </c>
      <c r="S20" s="60">
        <f t="shared" si="5"/>
        <v>47957</v>
      </c>
      <c r="T20" s="60">
        <f t="shared" si="6"/>
        <v>57548.4</v>
      </c>
      <c r="U20" s="60">
        <v>0</v>
      </c>
      <c r="V20" s="60">
        <f t="shared" si="8"/>
        <v>0</v>
      </c>
      <c r="W20" s="61">
        <f t="shared" si="7"/>
        <v>1057148.3999999999</v>
      </c>
    </row>
    <row r="21" spans="1:23" s="6" customFormat="1">
      <c r="A21" s="6">
        <f t="shared" si="0"/>
        <v>0.48</v>
      </c>
      <c r="B21" s="8" t="str">
        <f t="shared" si="1"/>
        <v>МЦД2 (D2) Курско-Рижский_60х80_1+2</v>
      </c>
      <c r="C21" s="6" t="str">
        <f>IF(E21="Регионы",J21,"")</f>
        <v/>
      </c>
      <c r="D21" s="13">
        <v>0.25</v>
      </c>
      <c r="E21" s="54" t="s">
        <v>0</v>
      </c>
      <c r="F21" s="54" t="s">
        <v>275</v>
      </c>
      <c r="G21" s="55">
        <v>11701094.083333334</v>
      </c>
      <c r="H21" s="54" t="s">
        <v>8</v>
      </c>
      <c r="I21" s="56" t="s">
        <v>11</v>
      </c>
      <c r="J21" s="55">
        <v>473</v>
      </c>
      <c r="K21" s="57">
        <f>IF(AND($H$6="ДА",E21="Москва"),10%,IF(D21&gt;$H$5,D21,$H$5))</f>
        <v>0.25</v>
      </c>
      <c r="L21" s="58">
        <f t="shared" si="2"/>
        <v>119</v>
      </c>
      <c r="M21" s="59">
        <v>62.952380952380949</v>
      </c>
      <c r="N21" s="60">
        <v>210</v>
      </c>
      <c r="O21" s="60">
        <v>13220</v>
      </c>
      <c r="P21" s="60">
        <f t="shared" si="3"/>
        <v>1573180</v>
      </c>
      <c r="Q21" s="60">
        <f t="shared" si="4"/>
        <v>1887816</v>
      </c>
      <c r="R21" s="60">
        <v>600</v>
      </c>
      <c r="S21" s="60">
        <f t="shared" si="5"/>
        <v>92820</v>
      </c>
      <c r="T21" s="60">
        <f t="shared" si="6"/>
        <v>111384</v>
      </c>
      <c r="U21" s="60">
        <v>0</v>
      </c>
      <c r="V21" s="60">
        <f t="shared" si="8"/>
        <v>0</v>
      </c>
      <c r="W21" s="61">
        <f t="shared" si="7"/>
        <v>1999200</v>
      </c>
    </row>
    <row r="22" spans="1:23" s="6" customFormat="1">
      <c r="A22" s="20">
        <v>0.12</v>
      </c>
      <c r="B22" s="8" t="str">
        <f t="shared" si="1"/>
        <v>МЦД2 (D2) Курско-Рижский_30х40 между окнами_-</v>
      </c>
      <c r="C22" s="6" t="str">
        <f>IF(E22="Регионы",J22,"")</f>
        <v/>
      </c>
      <c r="D22" s="13">
        <v>0.25</v>
      </c>
      <c r="E22" s="54" t="s">
        <v>0</v>
      </c>
      <c r="F22" s="54" t="s">
        <v>275</v>
      </c>
      <c r="G22" s="55">
        <v>11701094.083333334</v>
      </c>
      <c r="H22" s="54" t="s">
        <v>9</v>
      </c>
      <c r="I22" s="56" t="s">
        <v>12</v>
      </c>
      <c r="J22" s="55">
        <v>3784</v>
      </c>
      <c r="K22" s="57">
        <f>IF(AND($H$6="ДА",E22="Москва"),10%,IF(D22&gt;$H$5,D22,$H$5))</f>
        <v>0.25</v>
      </c>
      <c r="L22" s="58">
        <f t="shared" si="2"/>
        <v>946</v>
      </c>
      <c r="M22" s="59">
        <v>14.80952380952381</v>
      </c>
      <c r="N22" s="60">
        <v>210</v>
      </c>
      <c r="O22" s="60">
        <v>3110</v>
      </c>
      <c r="P22" s="60">
        <f t="shared" si="3"/>
        <v>2942060</v>
      </c>
      <c r="Q22" s="60">
        <f t="shared" si="4"/>
        <v>3530472</v>
      </c>
      <c r="R22" s="60">
        <v>170</v>
      </c>
      <c r="S22" s="60">
        <f t="shared" si="5"/>
        <v>209066</v>
      </c>
      <c r="T22" s="60">
        <f t="shared" si="6"/>
        <v>250879.19999999998</v>
      </c>
      <c r="U22" s="60">
        <v>0</v>
      </c>
      <c r="V22" s="60">
        <f t="shared" si="8"/>
        <v>0</v>
      </c>
      <c r="W22" s="61">
        <f t="shared" si="7"/>
        <v>3781351.2</v>
      </c>
    </row>
    <row r="23" spans="1:23" s="6" customFormat="1">
      <c r="A23" s="6">
        <v>0.14000000000000001</v>
      </c>
      <c r="B23" s="8" t="str">
        <f t="shared" si="1"/>
        <v>МЦД2 (D2) Курско-Рижский_70х20 на стеклах_****</v>
      </c>
      <c r="C23" s="6" t="str">
        <f>IF(E23="Регионы",J23,"")</f>
        <v/>
      </c>
      <c r="D23" s="13">
        <v>0.25</v>
      </c>
      <c r="E23" s="54" t="s">
        <v>0</v>
      </c>
      <c r="F23" s="54" t="s">
        <v>275</v>
      </c>
      <c r="G23" s="55">
        <v>11701094.083333334</v>
      </c>
      <c r="H23" s="54" t="s">
        <v>10</v>
      </c>
      <c r="I23" s="56" t="s">
        <v>251</v>
      </c>
      <c r="J23" s="55">
        <v>1892</v>
      </c>
      <c r="K23" s="57">
        <f>IF(AND($H$6="ДА",E23="Москва"),10%,IF(D23&gt;$H$5,D23,$H$5))</f>
        <v>0.25</v>
      </c>
      <c r="L23" s="58">
        <f t="shared" si="2"/>
        <v>473</v>
      </c>
      <c r="M23" s="59">
        <v>11.142857142857142</v>
      </c>
      <c r="N23" s="60">
        <v>210</v>
      </c>
      <c r="O23" s="60">
        <v>2340</v>
      </c>
      <c r="P23" s="60">
        <f t="shared" si="3"/>
        <v>1106820</v>
      </c>
      <c r="Q23" s="60">
        <f t="shared" si="4"/>
        <v>1328184</v>
      </c>
      <c r="R23" s="60">
        <v>190</v>
      </c>
      <c r="S23" s="60">
        <f t="shared" si="5"/>
        <v>116831</v>
      </c>
      <c r="T23" s="60">
        <f t="shared" si="6"/>
        <v>140197.19999999998</v>
      </c>
      <c r="U23" s="60">
        <v>0</v>
      </c>
      <c r="V23" s="60">
        <f t="shared" si="8"/>
        <v>0</v>
      </c>
      <c r="W23" s="61">
        <f t="shared" si="7"/>
        <v>1468381.2</v>
      </c>
    </row>
    <row r="24" spans="1:23" s="6" customFormat="1" ht="14.25" customHeight="1">
      <c r="A24" s="6">
        <f t="shared" si="0"/>
        <v>0.12</v>
      </c>
      <c r="B24" s="8" t="str">
        <f t="shared" si="1"/>
        <v>МЦД3 (D3) Ленинградско-Казанский_30х40_1</v>
      </c>
      <c r="C24" s="6" t="str">
        <f>IF(E24="Регионы",J24,"")</f>
        <v/>
      </c>
      <c r="D24" s="13">
        <v>0.25</v>
      </c>
      <c r="E24" s="54" t="s">
        <v>0</v>
      </c>
      <c r="F24" s="54" t="s">
        <v>279</v>
      </c>
      <c r="G24" s="55">
        <v>11368683.666666664</v>
      </c>
      <c r="H24" s="54" t="s">
        <v>6</v>
      </c>
      <c r="I24" s="56">
        <v>1</v>
      </c>
      <c r="J24" s="55">
        <v>385</v>
      </c>
      <c r="K24" s="57">
        <f>IF(AND($H$6="ДА",E24="Москва"),10%,IF(D24&gt;$H$5,D24,$H$5))</f>
        <v>0.25</v>
      </c>
      <c r="L24" s="58">
        <f t="shared" ref="L24:L30" si="9">ROUNDUP(IFERROR(J24*K24,0),0)</f>
        <v>97</v>
      </c>
      <c r="M24" s="59">
        <v>17.428571428571427</v>
      </c>
      <c r="N24" s="60">
        <v>210</v>
      </c>
      <c r="O24" s="60">
        <v>3660</v>
      </c>
      <c r="P24" s="60">
        <f t="shared" si="3"/>
        <v>355020</v>
      </c>
      <c r="Q24" s="60">
        <f t="shared" si="4"/>
        <v>426024</v>
      </c>
      <c r="R24" s="60">
        <v>170</v>
      </c>
      <c r="S24" s="60">
        <f t="shared" si="5"/>
        <v>21437</v>
      </c>
      <c r="T24" s="60">
        <f t="shared" si="6"/>
        <v>25724.399999999998</v>
      </c>
      <c r="U24" s="60">
        <v>0</v>
      </c>
      <c r="V24" s="60">
        <f t="shared" si="8"/>
        <v>0</v>
      </c>
      <c r="W24" s="61">
        <f t="shared" si="7"/>
        <v>451748.4</v>
      </c>
    </row>
    <row r="25" spans="1:23" s="6" customFormat="1" ht="14.25" customHeight="1">
      <c r="A25" s="6">
        <f t="shared" si="0"/>
        <v>0.12</v>
      </c>
      <c r="B25" s="8" t="str">
        <f t="shared" si="1"/>
        <v>МЦД3 (D3) Ленинградско-Казанский_30х40_2</v>
      </c>
      <c r="C25" s="6" t="str">
        <f>IF(E25="Регионы",J25,"")</f>
        <v/>
      </c>
      <c r="D25" s="13">
        <v>0.25</v>
      </c>
      <c r="E25" s="54" t="s">
        <v>0</v>
      </c>
      <c r="F25" s="54" t="s">
        <v>279</v>
      </c>
      <c r="G25" s="55">
        <v>11368683.666666664</v>
      </c>
      <c r="H25" s="54" t="s">
        <v>6</v>
      </c>
      <c r="I25" s="56">
        <v>2</v>
      </c>
      <c r="J25" s="55">
        <v>385</v>
      </c>
      <c r="K25" s="57">
        <f>IF(AND($H$6="ДА",E25="Москва"),10%,IF(D25&gt;$H$5,D25,$H$5))</f>
        <v>0.25</v>
      </c>
      <c r="L25" s="58">
        <f t="shared" si="9"/>
        <v>97</v>
      </c>
      <c r="M25" s="59">
        <v>12.428571428571429</v>
      </c>
      <c r="N25" s="60">
        <v>210</v>
      </c>
      <c r="O25" s="60">
        <v>2610</v>
      </c>
      <c r="P25" s="60">
        <f t="shared" si="3"/>
        <v>253170</v>
      </c>
      <c r="Q25" s="60">
        <f t="shared" si="4"/>
        <v>303804</v>
      </c>
      <c r="R25" s="60">
        <v>170</v>
      </c>
      <c r="S25" s="60">
        <f t="shared" si="5"/>
        <v>21437</v>
      </c>
      <c r="T25" s="60">
        <f t="shared" si="6"/>
        <v>25724.399999999998</v>
      </c>
      <c r="U25" s="60">
        <v>0</v>
      </c>
      <c r="V25" s="60">
        <f t="shared" si="8"/>
        <v>0</v>
      </c>
      <c r="W25" s="61">
        <f t="shared" si="7"/>
        <v>329528.40000000002</v>
      </c>
    </row>
    <row r="26" spans="1:23" s="6" customFormat="1" ht="14.25" customHeight="1">
      <c r="A26" s="6">
        <f t="shared" si="0"/>
        <v>0.24</v>
      </c>
      <c r="B26" s="8" t="str">
        <f t="shared" si="1"/>
        <v>МЦД3 (D3) Ленинградско-Казанский_60х40_1</v>
      </c>
      <c r="C26" s="6" t="str">
        <f>IF(E26="Регионы",J26,"")</f>
        <v/>
      </c>
      <c r="D26" s="13">
        <v>0.25</v>
      </c>
      <c r="E26" s="54" t="s">
        <v>0</v>
      </c>
      <c r="F26" s="54" t="s">
        <v>279</v>
      </c>
      <c r="G26" s="55">
        <v>11368683.666666664</v>
      </c>
      <c r="H26" s="54" t="s">
        <v>7</v>
      </c>
      <c r="I26" s="56">
        <v>1</v>
      </c>
      <c r="J26" s="55">
        <v>385</v>
      </c>
      <c r="K26" s="57">
        <f>IF(AND($H$6="ДА",E26="Москва"),10%,IF(D26&gt;$H$5,D26,$H$5))</f>
        <v>0.25</v>
      </c>
      <c r="L26" s="58">
        <f t="shared" si="9"/>
        <v>97</v>
      </c>
      <c r="M26" s="59">
        <v>27.333333333333332</v>
      </c>
      <c r="N26" s="60">
        <v>210</v>
      </c>
      <c r="O26" s="60">
        <v>5740</v>
      </c>
      <c r="P26" s="60">
        <f t="shared" si="3"/>
        <v>556780</v>
      </c>
      <c r="Q26" s="60">
        <f t="shared" si="4"/>
        <v>668136</v>
      </c>
      <c r="R26" s="60">
        <v>310</v>
      </c>
      <c r="S26" s="60">
        <f t="shared" si="5"/>
        <v>39091</v>
      </c>
      <c r="T26" s="60">
        <f t="shared" si="6"/>
        <v>46909.2</v>
      </c>
      <c r="U26" s="60">
        <v>0</v>
      </c>
      <c r="V26" s="60">
        <f t="shared" si="8"/>
        <v>0</v>
      </c>
      <c r="W26" s="61">
        <f t="shared" si="7"/>
        <v>715045.2</v>
      </c>
    </row>
    <row r="27" spans="1:23" s="6" customFormat="1" ht="14.25" customHeight="1">
      <c r="A27" s="6">
        <f t="shared" si="0"/>
        <v>0.24</v>
      </c>
      <c r="B27" s="8" t="str">
        <f t="shared" si="1"/>
        <v>МЦД3 (D3) Ленинградско-Казанский_60х40_2</v>
      </c>
      <c r="C27" s="6" t="str">
        <f>IF(E27="Регионы",J27,"")</f>
        <v/>
      </c>
      <c r="D27" s="13">
        <v>0.25</v>
      </c>
      <c r="E27" s="54" t="s">
        <v>0</v>
      </c>
      <c r="F27" s="54" t="s">
        <v>279</v>
      </c>
      <c r="G27" s="55">
        <v>11368683.666666664</v>
      </c>
      <c r="H27" s="54" t="s">
        <v>7</v>
      </c>
      <c r="I27" s="56">
        <v>2</v>
      </c>
      <c r="J27" s="55">
        <v>385</v>
      </c>
      <c r="K27" s="57">
        <f>IF(AND($H$6="ДА",E27="Москва"),10%,IF(D27&gt;$H$5,D27,$H$5))</f>
        <v>0.25</v>
      </c>
      <c r="L27" s="58">
        <f t="shared" si="9"/>
        <v>97</v>
      </c>
      <c r="M27" s="59">
        <v>22.38095238095238</v>
      </c>
      <c r="N27" s="60">
        <v>210</v>
      </c>
      <c r="O27" s="60">
        <v>4700</v>
      </c>
      <c r="P27" s="60">
        <f t="shared" si="3"/>
        <v>455900</v>
      </c>
      <c r="Q27" s="60">
        <f t="shared" si="4"/>
        <v>547080</v>
      </c>
      <c r="R27" s="60">
        <v>310</v>
      </c>
      <c r="S27" s="60">
        <f t="shared" si="5"/>
        <v>39091</v>
      </c>
      <c r="T27" s="60">
        <f t="shared" si="6"/>
        <v>46909.2</v>
      </c>
      <c r="U27" s="60">
        <v>0</v>
      </c>
      <c r="V27" s="60">
        <f t="shared" si="8"/>
        <v>0</v>
      </c>
      <c r="W27" s="61">
        <f t="shared" si="7"/>
        <v>593989.19999999995</v>
      </c>
    </row>
    <row r="28" spans="1:23" s="6" customFormat="1" ht="14.25" customHeight="1">
      <c r="A28" s="6">
        <f t="shared" si="0"/>
        <v>0.48</v>
      </c>
      <c r="B28" s="8" t="str">
        <f t="shared" si="1"/>
        <v>МЦД3 (D3) Ленинградско-Казанский_60х80_1+2</v>
      </c>
      <c r="C28" s="6" t="str">
        <f>IF(E28="Регионы",J28,"")</f>
        <v/>
      </c>
      <c r="D28" s="13">
        <v>0.25</v>
      </c>
      <c r="E28" s="54" t="s">
        <v>0</v>
      </c>
      <c r="F28" s="54" t="s">
        <v>279</v>
      </c>
      <c r="G28" s="55">
        <v>11368683.666666664</v>
      </c>
      <c r="H28" s="54" t="s">
        <v>8</v>
      </c>
      <c r="I28" s="56" t="s">
        <v>11</v>
      </c>
      <c r="J28" s="55">
        <v>385</v>
      </c>
      <c r="K28" s="57">
        <f>IF(AND($H$6="ДА",E28="Москва"),10%,IF(D28&gt;$H$5,D28,$H$5))</f>
        <v>0.25</v>
      </c>
      <c r="L28" s="58">
        <f t="shared" si="9"/>
        <v>97</v>
      </c>
      <c r="M28" s="59">
        <v>44.476190476190474</v>
      </c>
      <c r="N28" s="60">
        <v>210</v>
      </c>
      <c r="O28" s="60">
        <v>9340</v>
      </c>
      <c r="P28" s="60">
        <f t="shared" si="3"/>
        <v>905980</v>
      </c>
      <c r="Q28" s="60">
        <f t="shared" si="4"/>
        <v>1087176</v>
      </c>
      <c r="R28" s="60">
        <v>600</v>
      </c>
      <c r="S28" s="60">
        <f t="shared" si="5"/>
        <v>75660</v>
      </c>
      <c r="T28" s="60">
        <f t="shared" si="6"/>
        <v>90792</v>
      </c>
      <c r="U28" s="60">
        <v>0</v>
      </c>
      <c r="V28" s="60">
        <f t="shared" si="8"/>
        <v>0</v>
      </c>
      <c r="W28" s="61">
        <f t="shared" si="7"/>
        <v>1177968</v>
      </c>
    </row>
    <row r="29" spans="1:23" s="6" customFormat="1" ht="14.25" customHeight="1">
      <c r="A29" s="20">
        <v>0.12</v>
      </c>
      <c r="B29" s="8" t="str">
        <f t="shared" si="1"/>
        <v>МЦД3 (D3) Ленинградско-Казанский_30х40 между окнами_-</v>
      </c>
      <c r="C29" s="6" t="str">
        <f>IF(E29="Регионы",J29,"")</f>
        <v/>
      </c>
      <c r="D29" s="13">
        <v>0.25</v>
      </c>
      <c r="E29" s="54" t="s">
        <v>0</v>
      </c>
      <c r="F29" s="54" t="s">
        <v>279</v>
      </c>
      <c r="G29" s="55">
        <v>11368683.666666664</v>
      </c>
      <c r="H29" s="54" t="s">
        <v>9</v>
      </c>
      <c r="I29" s="56" t="s">
        <v>12</v>
      </c>
      <c r="J29" s="55">
        <v>3080</v>
      </c>
      <c r="K29" s="57">
        <f>IF(AND($H$6="ДА",E29="Москва"),10%,IF(D29&gt;$H$5,D29,$H$5))</f>
        <v>0.25</v>
      </c>
      <c r="L29" s="58">
        <f t="shared" si="9"/>
        <v>770</v>
      </c>
      <c r="M29" s="59">
        <v>15.523809523809524</v>
      </c>
      <c r="N29" s="60">
        <v>210</v>
      </c>
      <c r="O29" s="60">
        <v>3260</v>
      </c>
      <c r="P29" s="60">
        <f t="shared" si="3"/>
        <v>2510200</v>
      </c>
      <c r="Q29" s="60">
        <f t="shared" si="4"/>
        <v>3012240</v>
      </c>
      <c r="R29" s="60">
        <v>170</v>
      </c>
      <c r="S29" s="60">
        <f t="shared" si="5"/>
        <v>170170</v>
      </c>
      <c r="T29" s="60">
        <f t="shared" si="6"/>
        <v>204204</v>
      </c>
      <c r="U29" s="60">
        <v>0</v>
      </c>
      <c r="V29" s="60">
        <f t="shared" si="8"/>
        <v>0</v>
      </c>
      <c r="W29" s="61">
        <f t="shared" si="7"/>
        <v>3216444</v>
      </c>
    </row>
    <row r="30" spans="1:23" s="6" customFormat="1" ht="14.25" customHeight="1">
      <c r="A30" s="6">
        <v>0.14000000000000001</v>
      </c>
      <c r="B30" s="8" t="str">
        <f t="shared" si="1"/>
        <v>МЦД3 (D3) Ленинградско-Казанский_70х20 на стеклах_****</v>
      </c>
      <c r="C30" s="6" t="str">
        <f>IF(E30="Регионы",J30,"")</f>
        <v/>
      </c>
      <c r="D30" s="13">
        <v>0.25</v>
      </c>
      <c r="E30" s="54" t="s">
        <v>0</v>
      </c>
      <c r="F30" s="54" t="s">
        <v>279</v>
      </c>
      <c r="G30" s="55">
        <v>11368683.666666664</v>
      </c>
      <c r="H30" s="54" t="s">
        <v>10</v>
      </c>
      <c r="I30" s="56" t="s">
        <v>251</v>
      </c>
      <c r="J30" s="55">
        <v>1540</v>
      </c>
      <c r="K30" s="57">
        <f>IF(AND($H$6="ДА",E30="Москва"),10%,IF(D30&gt;$H$5,D30,$H$5))</f>
        <v>0.25</v>
      </c>
      <c r="L30" s="58">
        <f t="shared" si="9"/>
        <v>385</v>
      </c>
      <c r="M30" s="59">
        <v>11.80952380952381</v>
      </c>
      <c r="N30" s="60">
        <v>210</v>
      </c>
      <c r="O30" s="60">
        <v>2480</v>
      </c>
      <c r="P30" s="60">
        <f t="shared" si="3"/>
        <v>954800</v>
      </c>
      <c r="Q30" s="60">
        <f t="shared" si="4"/>
        <v>1145760</v>
      </c>
      <c r="R30" s="60">
        <v>190</v>
      </c>
      <c r="S30" s="60">
        <f t="shared" si="5"/>
        <v>95095</v>
      </c>
      <c r="T30" s="60">
        <f t="shared" si="6"/>
        <v>114114</v>
      </c>
      <c r="U30" s="60">
        <v>0</v>
      </c>
      <c r="V30" s="60">
        <f t="shared" si="8"/>
        <v>0</v>
      </c>
      <c r="W30" s="61">
        <f t="shared" si="7"/>
        <v>1259874</v>
      </c>
    </row>
    <row r="31" spans="1:23" s="6" customFormat="1" ht="14.25" customHeight="1">
      <c r="A31" s="6">
        <f t="shared" ref="A31:A35" si="10">LEFT(H31,2)*(RIGHT(H31,2))/10000</f>
        <v>0.12</v>
      </c>
      <c r="B31" s="8" t="str">
        <f t="shared" ref="B31:B37" si="11">CONCATENATE(F31,"_",H31,"_",I31)</f>
        <v>МЦД4 (D4) Калужско-Нижегородский_30х40_1</v>
      </c>
      <c r="C31" s="6" t="str">
        <f>IF(E31="Регионы",J31,"")</f>
        <v/>
      </c>
      <c r="D31" s="13">
        <v>0.25</v>
      </c>
      <c r="E31" s="54" t="s">
        <v>0</v>
      </c>
      <c r="F31" s="54" t="s">
        <v>280</v>
      </c>
      <c r="G31" s="55">
        <v>8884531</v>
      </c>
      <c r="H31" s="54" t="s">
        <v>6</v>
      </c>
      <c r="I31" s="56">
        <v>1</v>
      </c>
      <c r="J31" s="55">
        <v>1122</v>
      </c>
      <c r="K31" s="57">
        <f>IF(AND($H$6="ДА",E31="Москва"),10%,IF(D31&gt;$H$5,D31,$H$5))</f>
        <v>0.25</v>
      </c>
      <c r="L31" s="58">
        <f t="shared" ref="L31:L37" si="12">ROUNDUP(IFERROR(J31*K31,0),0)</f>
        <v>281</v>
      </c>
      <c r="M31" s="59">
        <v>15.476190476190476</v>
      </c>
      <c r="N31" s="60">
        <v>210</v>
      </c>
      <c r="O31" s="60">
        <v>3250</v>
      </c>
      <c r="P31" s="60">
        <f t="shared" si="3"/>
        <v>913250</v>
      </c>
      <c r="Q31" s="60">
        <f t="shared" si="4"/>
        <v>1095900</v>
      </c>
      <c r="R31" s="60">
        <v>170</v>
      </c>
      <c r="S31" s="60">
        <f t="shared" si="5"/>
        <v>62101</v>
      </c>
      <c r="T31" s="60">
        <f t="shared" si="6"/>
        <v>74521.2</v>
      </c>
      <c r="U31" s="60">
        <v>0</v>
      </c>
      <c r="V31" s="60">
        <f t="shared" si="8"/>
        <v>0</v>
      </c>
      <c r="W31" s="61">
        <f t="shared" si="7"/>
        <v>1170421.2</v>
      </c>
    </row>
    <row r="32" spans="1:23" s="6" customFormat="1" ht="14.25" customHeight="1">
      <c r="A32" s="6">
        <f t="shared" si="10"/>
        <v>0.12</v>
      </c>
      <c r="B32" s="8" t="str">
        <f t="shared" si="11"/>
        <v>МЦД4 (D4) Калужско-Нижегородский_30х40_2</v>
      </c>
      <c r="C32" s="6" t="str">
        <f>IF(E32="Регионы",J32,"")</f>
        <v/>
      </c>
      <c r="D32" s="13">
        <v>0.25</v>
      </c>
      <c r="E32" s="54" t="s">
        <v>0</v>
      </c>
      <c r="F32" s="54" t="s">
        <v>280</v>
      </c>
      <c r="G32" s="55">
        <v>8884531</v>
      </c>
      <c r="H32" s="54" t="s">
        <v>6</v>
      </c>
      <c r="I32" s="56">
        <v>2</v>
      </c>
      <c r="J32" s="55">
        <v>1122</v>
      </c>
      <c r="K32" s="57">
        <f>IF(AND($H$6="ДА",E32="Москва"),10%,IF(D32&gt;$H$5,D32,$H$5))</f>
        <v>0.25</v>
      </c>
      <c r="L32" s="58">
        <f t="shared" si="12"/>
        <v>281</v>
      </c>
      <c r="M32" s="59">
        <v>11.047619047619047</v>
      </c>
      <c r="N32" s="60">
        <v>210</v>
      </c>
      <c r="O32" s="60">
        <v>2320</v>
      </c>
      <c r="P32" s="60">
        <f t="shared" si="3"/>
        <v>651920</v>
      </c>
      <c r="Q32" s="60">
        <f t="shared" si="4"/>
        <v>782304</v>
      </c>
      <c r="R32" s="60">
        <v>170</v>
      </c>
      <c r="S32" s="60">
        <f t="shared" si="5"/>
        <v>62101</v>
      </c>
      <c r="T32" s="60">
        <f t="shared" si="6"/>
        <v>74521.2</v>
      </c>
      <c r="U32" s="60">
        <v>0</v>
      </c>
      <c r="V32" s="60">
        <f t="shared" si="8"/>
        <v>0</v>
      </c>
      <c r="W32" s="61">
        <f t="shared" si="7"/>
        <v>856825.2</v>
      </c>
    </row>
    <row r="33" spans="1:23" s="6" customFormat="1" ht="14.25" customHeight="1">
      <c r="A33" s="6">
        <f t="shared" si="10"/>
        <v>0.24</v>
      </c>
      <c r="B33" s="8" t="str">
        <f t="shared" si="11"/>
        <v>МЦД4 (D4) Калужско-Нижегородский_60х40_1</v>
      </c>
      <c r="C33" s="6" t="str">
        <f>IF(E33="Регионы",J33,"")</f>
        <v/>
      </c>
      <c r="D33" s="13">
        <v>0.25</v>
      </c>
      <c r="E33" s="54" t="s">
        <v>0</v>
      </c>
      <c r="F33" s="54" t="s">
        <v>280</v>
      </c>
      <c r="G33" s="55">
        <v>8884531</v>
      </c>
      <c r="H33" s="54" t="s">
        <v>7</v>
      </c>
      <c r="I33" s="56">
        <v>1</v>
      </c>
      <c r="J33" s="55">
        <v>1122</v>
      </c>
      <c r="K33" s="57">
        <f>IF(AND($H$6="ДА",E33="Москва"),10%,IF(D33&gt;$H$5,D33,$H$5))</f>
        <v>0.25</v>
      </c>
      <c r="L33" s="58">
        <f t="shared" si="12"/>
        <v>281</v>
      </c>
      <c r="M33" s="59">
        <v>23.714285714285715</v>
      </c>
      <c r="N33" s="60">
        <v>210</v>
      </c>
      <c r="O33" s="60">
        <v>4980</v>
      </c>
      <c r="P33" s="60">
        <f t="shared" si="3"/>
        <v>1399380</v>
      </c>
      <c r="Q33" s="60">
        <f t="shared" si="4"/>
        <v>1679256</v>
      </c>
      <c r="R33" s="60">
        <v>310</v>
      </c>
      <c r="S33" s="60">
        <f t="shared" si="5"/>
        <v>113243</v>
      </c>
      <c r="T33" s="60">
        <f t="shared" si="6"/>
        <v>135891.6</v>
      </c>
      <c r="U33" s="60">
        <v>0</v>
      </c>
      <c r="V33" s="60">
        <f t="shared" si="8"/>
        <v>0</v>
      </c>
      <c r="W33" s="61">
        <f t="shared" si="7"/>
        <v>1815147.6</v>
      </c>
    </row>
    <row r="34" spans="1:23" s="6" customFormat="1" ht="14.25" customHeight="1">
      <c r="A34" s="6">
        <f t="shared" si="10"/>
        <v>0.24</v>
      </c>
      <c r="B34" s="8" t="str">
        <f t="shared" si="11"/>
        <v>МЦД4 (D4) Калужско-Нижегородский_60х40_2</v>
      </c>
      <c r="C34" s="6" t="str">
        <f>IF(E34="Регионы",J34,"")</f>
        <v/>
      </c>
      <c r="D34" s="13">
        <v>0.25</v>
      </c>
      <c r="E34" s="54" t="s">
        <v>0</v>
      </c>
      <c r="F34" s="54" t="s">
        <v>280</v>
      </c>
      <c r="G34" s="55">
        <v>8884531</v>
      </c>
      <c r="H34" s="54" t="s">
        <v>7</v>
      </c>
      <c r="I34" s="56">
        <v>2</v>
      </c>
      <c r="J34" s="55">
        <v>1089</v>
      </c>
      <c r="K34" s="57">
        <f>IF(AND($H$6="ДА",E34="Москва"),10%,IF(D34&gt;$H$5,D34,$H$5))</f>
        <v>0.25</v>
      </c>
      <c r="L34" s="58">
        <f t="shared" si="12"/>
        <v>273</v>
      </c>
      <c r="M34" s="59">
        <v>20.476190476190474</v>
      </c>
      <c r="N34" s="60">
        <v>210</v>
      </c>
      <c r="O34" s="60">
        <v>4300</v>
      </c>
      <c r="P34" s="60">
        <f t="shared" si="3"/>
        <v>1173900</v>
      </c>
      <c r="Q34" s="60">
        <f t="shared" si="4"/>
        <v>1408680</v>
      </c>
      <c r="R34" s="60">
        <v>310</v>
      </c>
      <c r="S34" s="60">
        <f t="shared" si="5"/>
        <v>110019</v>
      </c>
      <c r="T34" s="60">
        <f t="shared" si="6"/>
        <v>132022.79999999999</v>
      </c>
      <c r="U34" s="60">
        <v>0</v>
      </c>
      <c r="V34" s="60">
        <f t="shared" si="8"/>
        <v>0</v>
      </c>
      <c r="W34" s="61">
        <f t="shared" si="7"/>
        <v>1540702.8</v>
      </c>
    </row>
    <row r="35" spans="1:23" s="6" customFormat="1" ht="14.25" customHeight="1">
      <c r="A35" s="6">
        <f t="shared" si="10"/>
        <v>0.48</v>
      </c>
      <c r="B35" s="8" t="str">
        <f t="shared" si="11"/>
        <v>МЦД4 (D4) Калужско-Нижегородский_60х80_1+2</v>
      </c>
      <c r="C35" s="6" t="str">
        <f>IF(E35="Регионы",J35,"")</f>
        <v/>
      </c>
      <c r="D35" s="13">
        <v>0.25</v>
      </c>
      <c r="E35" s="54" t="s">
        <v>0</v>
      </c>
      <c r="F35" s="54" t="s">
        <v>280</v>
      </c>
      <c r="G35" s="55">
        <v>8884531</v>
      </c>
      <c r="H35" s="54" t="s">
        <v>8</v>
      </c>
      <c r="I35" s="56" t="s">
        <v>11</v>
      </c>
      <c r="J35" s="55">
        <v>1089</v>
      </c>
      <c r="K35" s="57">
        <f>IF(AND($H$6="ДА",E35="Москва"),10%,IF(D35&gt;$H$5,D35,$H$5))</f>
        <v>0.25</v>
      </c>
      <c r="L35" s="58">
        <f t="shared" si="12"/>
        <v>273</v>
      </c>
      <c r="M35" s="59">
        <v>38.714285714285715</v>
      </c>
      <c r="N35" s="60">
        <v>210</v>
      </c>
      <c r="O35" s="60">
        <v>8130</v>
      </c>
      <c r="P35" s="60">
        <f t="shared" si="3"/>
        <v>2219490</v>
      </c>
      <c r="Q35" s="60">
        <f t="shared" si="4"/>
        <v>2663388</v>
      </c>
      <c r="R35" s="60">
        <v>600</v>
      </c>
      <c r="S35" s="60">
        <f t="shared" si="5"/>
        <v>212940</v>
      </c>
      <c r="T35" s="60">
        <f t="shared" si="6"/>
        <v>255528</v>
      </c>
      <c r="U35" s="60">
        <v>0</v>
      </c>
      <c r="V35" s="60">
        <f t="shared" si="8"/>
        <v>0</v>
      </c>
      <c r="W35" s="61">
        <f t="shared" si="7"/>
        <v>2918916</v>
      </c>
    </row>
    <row r="36" spans="1:23" s="6" customFormat="1" ht="14.25" customHeight="1">
      <c r="A36" s="20">
        <v>0.12</v>
      </c>
      <c r="B36" s="8" t="str">
        <f t="shared" si="11"/>
        <v>МЦД4 (D4) Калужско-Нижегородский_30х40 между окнами_-</v>
      </c>
      <c r="C36" s="6" t="str">
        <f>IF(E36="Регионы",J36,"")</f>
        <v/>
      </c>
      <c r="D36" s="13">
        <v>0.25</v>
      </c>
      <c r="E36" s="54" t="s">
        <v>0</v>
      </c>
      <c r="F36" s="54" t="s">
        <v>280</v>
      </c>
      <c r="G36" s="55">
        <v>8884531</v>
      </c>
      <c r="H36" s="54" t="s">
        <v>9</v>
      </c>
      <c r="I36" s="56" t="s">
        <v>12</v>
      </c>
      <c r="J36" s="55">
        <v>8712</v>
      </c>
      <c r="K36" s="57">
        <f>IF(AND($H$6="ДА",E36="Москва"),10%,IF(D36&gt;$H$5,D36,$H$5))</f>
        <v>0.25</v>
      </c>
      <c r="L36" s="58">
        <f t="shared" si="12"/>
        <v>2178</v>
      </c>
      <c r="M36" s="59">
        <v>9.1428571428571423</v>
      </c>
      <c r="N36" s="60">
        <v>210</v>
      </c>
      <c r="O36" s="60">
        <v>1920</v>
      </c>
      <c r="P36" s="60">
        <f t="shared" si="3"/>
        <v>4181760</v>
      </c>
      <c r="Q36" s="60">
        <f t="shared" si="4"/>
        <v>5018112</v>
      </c>
      <c r="R36" s="60">
        <v>170</v>
      </c>
      <c r="S36" s="60">
        <f t="shared" si="5"/>
        <v>481338</v>
      </c>
      <c r="T36" s="60">
        <f t="shared" si="6"/>
        <v>577605.6</v>
      </c>
      <c r="U36" s="60">
        <v>0</v>
      </c>
      <c r="V36" s="60">
        <f t="shared" si="8"/>
        <v>0</v>
      </c>
      <c r="W36" s="61">
        <f t="shared" si="7"/>
        <v>5595717.5999999996</v>
      </c>
    </row>
    <row r="37" spans="1:23" s="6" customFormat="1" ht="14.25" customHeight="1">
      <c r="A37" s="6">
        <v>0.14000000000000001</v>
      </c>
      <c r="B37" s="8" t="str">
        <f t="shared" si="11"/>
        <v>МЦД4 (D4) Калужско-Нижегородский_70х20 на стеклах_****</v>
      </c>
      <c r="C37" s="6" t="str">
        <f>IF(E37="Регионы",J37,"")</f>
        <v/>
      </c>
      <c r="D37" s="13">
        <v>0.25</v>
      </c>
      <c r="E37" s="54" t="s">
        <v>0</v>
      </c>
      <c r="F37" s="54" t="s">
        <v>280</v>
      </c>
      <c r="G37" s="55">
        <v>8884531</v>
      </c>
      <c r="H37" s="54" t="s">
        <v>10</v>
      </c>
      <c r="I37" s="56" t="s">
        <v>251</v>
      </c>
      <c r="J37" s="55">
        <v>4356</v>
      </c>
      <c r="K37" s="57">
        <f>IF(AND($H$6="ДА",E37="Москва"),10%,IF(D37&gt;$H$5,D37,$H$5))</f>
        <v>0.25</v>
      </c>
      <c r="L37" s="58">
        <f t="shared" si="12"/>
        <v>1089</v>
      </c>
      <c r="M37" s="59">
        <v>6.8571428571428568</v>
      </c>
      <c r="N37" s="60">
        <v>210</v>
      </c>
      <c r="O37" s="60">
        <v>1440</v>
      </c>
      <c r="P37" s="60">
        <f t="shared" si="3"/>
        <v>1568160</v>
      </c>
      <c r="Q37" s="60">
        <f t="shared" si="4"/>
        <v>1881792</v>
      </c>
      <c r="R37" s="60">
        <v>190</v>
      </c>
      <c r="S37" s="60">
        <f t="shared" si="5"/>
        <v>268983</v>
      </c>
      <c r="T37" s="60">
        <f t="shared" si="6"/>
        <v>322779.59999999998</v>
      </c>
      <c r="U37" s="60">
        <v>0</v>
      </c>
      <c r="V37" s="60">
        <f t="shared" si="8"/>
        <v>0</v>
      </c>
      <c r="W37" s="61">
        <f t="shared" si="7"/>
        <v>2204571.6</v>
      </c>
    </row>
    <row r="38" spans="1:23" s="5" customFormat="1">
      <c r="G38" s="21"/>
    </row>
    <row r="39" spans="1:23" s="5" customFormat="1">
      <c r="G39" s="11"/>
    </row>
    <row r="40" spans="1:23">
      <c r="E40" s="7" t="s">
        <v>179</v>
      </c>
    </row>
    <row r="41" spans="1:23">
      <c r="O41" s="4"/>
      <c r="Q41" s="4"/>
    </row>
    <row r="42" spans="1:23">
      <c r="O42" s="4"/>
      <c r="Q42" s="4"/>
    </row>
    <row r="43" spans="1:23">
      <c r="O43" s="4"/>
      <c r="Q43" s="4"/>
    </row>
    <row r="54" spans="2:15" s="10" customFormat="1" ht="20.100000000000001" customHeight="1">
      <c r="B54" s="15"/>
      <c r="E54" s="16" t="s">
        <v>186</v>
      </c>
      <c r="F54" s="17"/>
      <c r="G54" s="18"/>
      <c r="H54" s="17"/>
      <c r="I54" s="17"/>
      <c r="J54" s="17"/>
      <c r="K54" s="17"/>
      <c r="L54" s="17"/>
      <c r="M54" s="17"/>
    </row>
    <row r="55" spans="2:15" s="10" customFormat="1" ht="20.100000000000001" customHeight="1">
      <c r="B55" s="15"/>
      <c r="E55" s="47" t="s">
        <v>253</v>
      </c>
      <c r="F55" s="47"/>
      <c r="G55" s="47"/>
      <c r="H55" s="47"/>
      <c r="I55" s="47"/>
      <c r="J55" s="47"/>
      <c r="K55" s="47"/>
      <c r="L55" s="47"/>
      <c r="M55" s="47"/>
    </row>
    <row r="56" spans="2:15" s="10" customFormat="1" ht="20.100000000000001" customHeight="1">
      <c r="B56" s="15"/>
      <c r="E56" s="47" t="s">
        <v>181</v>
      </c>
      <c r="F56" s="47"/>
      <c r="G56" s="47"/>
      <c r="H56" s="47"/>
      <c r="I56" s="47"/>
      <c r="J56" s="47"/>
      <c r="K56" s="47"/>
      <c r="L56" s="47"/>
      <c r="M56" s="47"/>
    </row>
    <row r="57" spans="2:15" s="10" customFormat="1" ht="39.950000000000003" customHeight="1">
      <c r="B57" s="15"/>
      <c r="E57" s="44" t="s">
        <v>182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2:15" s="10" customFormat="1" ht="20.100000000000001" customHeight="1">
      <c r="B58" s="15"/>
      <c r="E58" s="44" t="s">
        <v>183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2:15" s="10" customFormat="1" ht="20.100000000000001" customHeight="1">
      <c r="B59" s="15"/>
      <c r="E59" s="16" t="s">
        <v>184</v>
      </c>
      <c r="F59" s="17"/>
      <c r="G59" s="18"/>
      <c r="H59" s="17"/>
      <c r="I59" s="17"/>
      <c r="J59" s="17"/>
      <c r="K59" s="17"/>
      <c r="L59" s="17"/>
      <c r="M59" s="17"/>
    </row>
    <row r="60" spans="2:15" s="10" customFormat="1" ht="12">
      <c r="B60" s="15"/>
      <c r="G60" s="14"/>
    </row>
    <row r="61" spans="2:15" s="17" customFormat="1" ht="20.100000000000001" customHeight="1">
      <c r="B61" s="19"/>
      <c r="E61" s="16" t="s">
        <v>188</v>
      </c>
      <c r="G61" s="18"/>
    </row>
    <row r="62" spans="2:15" s="17" customFormat="1" ht="20.100000000000001" customHeight="1">
      <c r="B62" s="19"/>
      <c r="E62" s="16" t="s">
        <v>189</v>
      </c>
      <c r="G62" s="18"/>
    </row>
    <row r="64" spans="2:15" s="17" customFormat="1" ht="20.100000000000001" customHeight="1">
      <c r="B64" s="19"/>
      <c r="E64" s="17" t="s">
        <v>252</v>
      </c>
      <c r="G64" s="18"/>
    </row>
    <row r="66" spans="5:5">
      <c r="E66" s="17" t="s">
        <v>250</v>
      </c>
    </row>
    <row r="68" spans="5:5" ht="15.75">
      <c r="E68" s="36" t="s">
        <v>276</v>
      </c>
    </row>
    <row r="69" spans="5:5" ht="15.75">
      <c r="E69" s="37" t="s">
        <v>277</v>
      </c>
    </row>
  </sheetData>
  <mergeCells count="9">
    <mergeCell ref="E58:O58"/>
    <mergeCell ref="E5:G5"/>
    <mergeCell ref="E2:G3"/>
    <mergeCell ref="H2:I3"/>
    <mergeCell ref="E55:M55"/>
    <mergeCell ref="E56:M56"/>
    <mergeCell ref="E6:G6"/>
    <mergeCell ref="E57:O57"/>
    <mergeCell ref="J2:K3"/>
  </mergeCells>
  <hyperlinks>
    <hyperlink ref="H2" location="Электропоезда!B16" display="Москва"/>
    <hyperlink ref="J2" location="Электропоезда!D93" display="Регионы"/>
  </hyperlinks>
  <pageMargins left="0.7" right="0.7" top="0.75" bottom="0.75" header="0.3" footer="0.3"/>
  <pageSetup paperSize="9" scale="4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Служебный!$B$3:$B$6</xm:f>
          </x14:formula1>
          <xm:sqref>H5</xm:sqref>
        </x14:dataValidation>
        <x14:dataValidation type="list" allowBlank="1" showInputMessage="1" showErrorMessage="1">
          <x14:formula1>
            <xm:f>Служебный!$T$3:$T$4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40"/>
  <sheetViews>
    <sheetView zoomScale="75" zoomScaleNormal="75" workbookViewId="0">
      <pane ySplit="4" topLeftCell="A5" activePane="bottomLeft" state="frozen"/>
      <selection activeCell="E15" sqref="E15"/>
      <selection pane="bottomLeft" activeCell="M12" sqref="M12"/>
    </sheetView>
  </sheetViews>
  <sheetFormatPr defaultRowHeight="15"/>
  <cols>
    <col min="1" max="1" width="4.7109375" customWidth="1"/>
    <col min="2" max="2" width="15.7109375" hidden="1" customWidth="1"/>
    <col min="3" max="3" width="13.7109375" hidden="1" customWidth="1"/>
    <col min="4" max="4" width="4.7109375" hidden="1" customWidth="1"/>
    <col min="5" max="5" width="5.140625" customWidth="1"/>
    <col min="6" max="6" width="38.7109375" customWidth="1"/>
    <col min="7" max="7" width="20.7109375" customWidth="1"/>
    <col min="8" max="8" width="10.7109375" customWidth="1"/>
    <col min="9" max="10" width="8.7109375" customWidth="1"/>
    <col min="11" max="12" width="10.7109375" customWidth="1"/>
    <col min="13" max="13" width="14.7109375" customWidth="1"/>
    <col min="14" max="21" width="15.7109375" customWidth="1"/>
    <col min="22" max="22" width="13.7109375" customWidth="1"/>
  </cols>
  <sheetData>
    <row r="1" spans="1:22" ht="15.7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3" t="s">
        <v>287</v>
      </c>
    </row>
    <row r="2" spans="1:22" ht="16.5">
      <c r="A2" s="5"/>
      <c r="B2" s="5"/>
      <c r="C2" s="5"/>
      <c r="D2" s="5"/>
      <c r="E2" s="5"/>
      <c r="F2" s="68" t="s">
        <v>257</v>
      </c>
      <c r="G2" s="69">
        <v>30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3" t="s">
        <v>288</v>
      </c>
    </row>
    <row r="3" spans="1:22" ht="16.5">
      <c r="A3" s="5"/>
      <c r="B3" s="5"/>
      <c r="C3" s="5"/>
      <c r="D3" s="5"/>
      <c r="E3" s="5"/>
      <c r="F3" s="68" t="s">
        <v>258</v>
      </c>
      <c r="G3" s="69">
        <v>5</v>
      </c>
      <c r="H3" s="50" t="str">
        <f>IFERROR(VLOOKUP(G3,Служебный!$N$3:$O$50,2,0),"ОШИБКА! Длина ролика должна быть кратной 5 и быть не меньше 5 и не больше 30 сек.!")</f>
        <v>ДА</v>
      </c>
      <c r="I3" s="50"/>
      <c r="J3" s="50"/>
      <c r="K3" s="50"/>
      <c r="L3" s="50"/>
      <c r="M3" s="50"/>
      <c r="N3" s="50"/>
      <c r="O3" s="50"/>
      <c r="P3" s="50"/>
      <c r="Q3" s="5"/>
      <c r="R3" s="5"/>
      <c r="S3" s="5"/>
      <c r="T3" s="5"/>
      <c r="U3" s="5"/>
      <c r="V3" s="5"/>
    </row>
    <row r="4" spans="1:2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28.25">
      <c r="A5" s="5"/>
      <c r="B5" s="32"/>
      <c r="C5" s="32"/>
      <c r="D5" s="5"/>
      <c r="E5" s="53" t="s">
        <v>20</v>
      </c>
      <c r="F5" s="53" t="s">
        <v>3</v>
      </c>
      <c r="G5" s="53" t="s">
        <v>268</v>
      </c>
      <c r="H5" s="53" t="s">
        <v>254</v>
      </c>
      <c r="I5" s="53" t="s">
        <v>262</v>
      </c>
      <c r="J5" s="53" t="s">
        <v>263</v>
      </c>
      <c r="K5" s="53" t="s">
        <v>269</v>
      </c>
      <c r="L5" s="53" t="s">
        <v>190</v>
      </c>
      <c r="M5" s="53" t="str">
        <f>CONCATENATE("Кол-во показов ",G4," сек. ролика в рамках 10-минутного интервала")</f>
        <v>Кол-во показов  сек. ролика в рамках 10-минутного интервала</v>
      </c>
      <c r="N5" s="53" t="str">
        <f>CONCATENATE("Кол-во выходов ",G4,"-сек ролик 1 экран (1 день)")</f>
        <v>Кол-во выходов -сек ролик 1 экран (1 день)</v>
      </c>
      <c r="O5" s="53" t="str">
        <f>CONCATENATE("Кол-во выходов ",G4,"-сек ролик 1 экран (",G3," ",IFERROR(VLOOKUP(G3,Служебный!$Q$3:$R$367,2,0),"дней"),")")</f>
        <v>Кол-во выходов -сек ролик 1 экран (5 дней)</v>
      </c>
      <c r="P5" s="53" t="s">
        <v>255</v>
      </c>
      <c r="Q5" s="53" t="str">
        <f>CONCATENATE("Кол-во выходов все экраны (",G3," ",IFERROR(VLOOKUP(G3,Служебный!$Q$3:$R$367,2,0),"дней"),")")</f>
        <v>Кол-во выходов все экраны (5 дней)</v>
      </c>
      <c r="R5" s="53" t="str">
        <f>CONCATENATE("OTS, ",G4,"-сек. ролик, все экраны, 1 день (тыс.)")</f>
        <v>OTS, -сек. ролик, все экраны, 1 день (тыс.)</v>
      </c>
      <c r="S5" s="53" t="str">
        <f>CONCATENATE("OTS, ",G4,"-сек ролик, все экраны, ",G3," ",IFERROR(VLOOKUP(G3,Служебный!$Q$3:$R$367,2,0),"дней")," (тыс.)")</f>
        <v>OTS, -сек ролик, все экраны, 5 дней (тыс.)</v>
      </c>
      <c r="T5" s="53" t="str">
        <f>CONCATENATE("CPT за 1000 показов ",G4," сек. ролика. (руб. без НДС)")</f>
        <v>CPT за 1000 показов  сек. ролика. (руб. без НДС)</v>
      </c>
      <c r="U5" s="53" t="s">
        <v>260</v>
      </c>
      <c r="V5" s="53" t="s">
        <v>261</v>
      </c>
    </row>
    <row r="6" spans="1:22" ht="17.100000000000001" customHeight="1">
      <c r="A6" s="5"/>
      <c r="B6" s="34">
        <v>409.14673499999975</v>
      </c>
      <c r="C6" s="33">
        <v>120</v>
      </c>
      <c r="D6" s="5"/>
      <c r="E6" s="52">
        <v>1</v>
      </c>
      <c r="F6" s="51" t="s">
        <v>274</v>
      </c>
      <c r="G6" s="55">
        <v>9626981.9999999963</v>
      </c>
      <c r="H6" s="54" t="s">
        <v>256</v>
      </c>
      <c r="I6" s="56">
        <v>17</v>
      </c>
      <c r="J6" s="56">
        <v>187</v>
      </c>
      <c r="K6" s="56">
        <v>748</v>
      </c>
      <c r="L6" s="56">
        <f>$G$3</f>
        <v>5</v>
      </c>
      <c r="M6" s="56">
        <v>10</v>
      </c>
      <c r="N6" s="55">
        <f>IF($H$3="ДА",19.5*60,0)</f>
        <v>1170</v>
      </c>
      <c r="O6" s="55">
        <f>IF($H$3="ДА",N6*$G$2,0)</f>
        <v>35100</v>
      </c>
      <c r="P6" s="55">
        <f>N6*K6</f>
        <v>875160</v>
      </c>
      <c r="Q6" s="55">
        <f>P6*$G$2</f>
        <v>26254800</v>
      </c>
      <c r="R6" s="55">
        <f>IF($H$3="ДА",B6*$G$3/5,0)</f>
        <v>409.14673499999975</v>
      </c>
      <c r="S6" s="55">
        <f>R6*$G$2</f>
        <v>12274.402049999993</v>
      </c>
      <c r="T6" s="56">
        <f>IF($H$3="ДА",C6*$G$3/5,0)</f>
        <v>120</v>
      </c>
      <c r="U6" s="61">
        <f>Q6/1000*T6</f>
        <v>3150576</v>
      </c>
      <c r="V6" s="61">
        <f>U6*1.2</f>
        <v>3780691.1999999997</v>
      </c>
    </row>
    <row r="7" spans="1:22" ht="17.100000000000001" customHeight="1">
      <c r="A7" s="5"/>
      <c r="B7" s="34">
        <v>497.29649854166667</v>
      </c>
      <c r="C7" s="33">
        <v>120</v>
      </c>
      <c r="D7" s="5"/>
      <c r="E7" s="52">
        <v>2</v>
      </c>
      <c r="F7" s="51" t="s">
        <v>275</v>
      </c>
      <c r="G7" s="55">
        <v>11701094.083333334</v>
      </c>
      <c r="H7" s="54" t="s">
        <v>256</v>
      </c>
      <c r="I7" s="56">
        <v>15</v>
      </c>
      <c r="J7" s="56">
        <v>165</v>
      </c>
      <c r="K7" s="56">
        <v>660</v>
      </c>
      <c r="L7" s="56">
        <f>$G$3</f>
        <v>5</v>
      </c>
      <c r="M7" s="56">
        <v>10</v>
      </c>
      <c r="N7" s="55">
        <f>IF($H$3="ДА",19.5*60,0)</f>
        <v>1170</v>
      </c>
      <c r="O7" s="55">
        <f>IF($H$3="ДА",N7*$G$2,0)</f>
        <v>35100</v>
      </c>
      <c r="P7" s="55">
        <f>N7*K7</f>
        <v>772200</v>
      </c>
      <c r="Q7" s="55">
        <f>P7*$G$2</f>
        <v>23166000</v>
      </c>
      <c r="R7" s="55">
        <f>IF($H$3="ДА",B7*$G$3/5,0)</f>
        <v>497.29649854166667</v>
      </c>
      <c r="S7" s="55">
        <f>R7*$G$2</f>
        <v>14918.89495625</v>
      </c>
      <c r="T7" s="56">
        <f>IF($H$3="ДА",C7*$G$3/5,0)</f>
        <v>120</v>
      </c>
      <c r="U7" s="61">
        <f>Q7/1000*T7</f>
        <v>2779920</v>
      </c>
      <c r="V7" s="61">
        <f>U7*1.2</f>
        <v>3335904</v>
      </c>
    </row>
    <row r="8" spans="1:22" ht="17.100000000000001" hidden="1" customHeight="1">
      <c r="A8" s="5"/>
      <c r="B8" s="34">
        <v>483.16907000000003</v>
      </c>
      <c r="C8" s="33">
        <v>120</v>
      </c>
      <c r="D8" s="5"/>
      <c r="E8" s="64">
        <v>3</v>
      </c>
      <c r="F8" s="65" t="s">
        <v>279</v>
      </c>
      <c r="G8" s="66">
        <v>11368684</v>
      </c>
      <c r="H8" s="65" t="s">
        <v>256</v>
      </c>
      <c r="I8" s="64">
        <v>12</v>
      </c>
      <c r="J8" s="64">
        <v>132</v>
      </c>
      <c r="K8" s="64">
        <v>528</v>
      </c>
      <c r="L8" s="64">
        <f>$G$3</f>
        <v>5</v>
      </c>
      <c r="M8" s="64">
        <v>10</v>
      </c>
      <c r="N8" s="66">
        <f>IF($H$3="ДА",19.5*60,0)</f>
        <v>1170</v>
      </c>
      <c r="O8" s="66">
        <f>IF($H$3="ДА",N8*$G$2,0)</f>
        <v>35100</v>
      </c>
      <c r="P8" s="66">
        <f>N8*K8</f>
        <v>617760</v>
      </c>
      <c r="Q8" s="66">
        <f>P8*$G$2</f>
        <v>18532800</v>
      </c>
      <c r="R8" s="66">
        <f>IF($H$3="ДА",B8*$G$3/5,0)</f>
        <v>483.16907000000003</v>
      </c>
      <c r="S8" s="66">
        <f>R8*$G$2</f>
        <v>14495.072100000001</v>
      </c>
      <c r="T8" s="64">
        <f>IF($H$3="ДА",C8*$G$3/5,0)</f>
        <v>120</v>
      </c>
      <c r="U8" s="67">
        <f>Q8/1000*T8</f>
        <v>2223936</v>
      </c>
      <c r="V8" s="67">
        <f>U8*1.2</f>
        <v>2668723.1999999997</v>
      </c>
    </row>
    <row r="9" spans="1:2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9"/>
      <c r="V9" s="5"/>
    </row>
    <row r="10" spans="1:22">
      <c r="A10" s="5"/>
      <c r="B10" s="5"/>
      <c r="C10" s="5"/>
      <c r="D10" s="5"/>
      <c r="E10" s="5" t="s">
        <v>270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3"/>
    </row>
    <row r="11" spans="1:22">
      <c r="A11" s="5"/>
      <c r="B11" s="5"/>
      <c r="C11" s="5"/>
      <c r="D11" s="5"/>
      <c r="E11" s="5" t="s">
        <v>271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5.75">
      <c r="A13" s="5"/>
      <c r="B13" s="5"/>
      <c r="C13" s="5"/>
      <c r="D13" s="5"/>
      <c r="E13" s="5"/>
      <c r="F13" s="35" t="s">
        <v>276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.75">
      <c r="A14" s="5"/>
      <c r="B14" s="5"/>
      <c r="C14" s="5"/>
      <c r="D14" s="5"/>
      <c r="E14" s="5"/>
      <c r="F14" s="38" t="s">
        <v>278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</sheetData>
  <mergeCells count="1">
    <mergeCell ref="H3:P3"/>
  </mergeCells>
  <conditionalFormatting sqref="H3:P3">
    <cfRule type="cellIs" dxfId="1" priority="1" operator="equal">
      <formula>"ДА"</formula>
    </cfRule>
    <cfRule type="cellIs" dxfId="0" priority="2" operator="notEqual">
      <formula>"ДА"</formula>
    </cfRule>
  </conditionalFormatting>
  <pageMargins left="0.7" right="0.7" top="0.75" bottom="0.75" header="0.3" footer="0.3"/>
  <pageSetup paperSize="9" scale="29" orientation="landscape" r:id="rId1"/>
  <ignoredErrors>
    <ignoredError sqref="R6:R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Служебный</vt:lpstr>
      <vt:lpstr>Электропоезда</vt:lpstr>
      <vt:lpstr>МЦД_экраны</vt:lpstr>
      <vt:lpstr>Электропоезда!Область_печати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Прайсы_2024_1502_Действует с 1 января.xlsx</vt:lpwstr>
  </property>
</Properties>
</file>